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vpnserver\finans\ВСЕ СПРАВКИ\2026 год\"/>
    </mc:Choice>
  </mc:AlternateContent>
  <xr:revisionPtr revIDLastSave="0" documentId="13_ncr:1_{C3809559-7AF3-406A-8B48-35E99F3CED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Titles" localSheetId="0">Лист1!$3:$3</definedName>
    <definedName name="_xlnm.Print_Area" localSheetId="0">Лист1!$A$1:$E$110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8" i="1" l="1"/>
  <c r="E39" i="1"/>
  <c r="D37" i="1"/>
  <c r="C37" i="1"/>
  <c r="E37" i="1" s="1"/>
  <c r="E60" i="1" l="1"/>
  <c r="E61" i="1"/>
  <c r="D59" i="1"/>
  <c r="D36" i="1" s="1"/>
  <c r="C59" i="1"/>
  <c r="E59" i="1" l="1"/>
  <c r="C36" i="1"/>
  <c r="E36" i="1" s="1"/>
  <c r="D17" i="1"/>
  <c r="D6" i="1"/>
  <c r="D5" i="1" s="1"/>
  <c r="D62" i="1" s="1"/>
  <c r="C6" i="1"/>
  <c r="D90" i="1"/>
  <c r="C90" i="1"/>
  <c r="D77" i="1"/>
  <c r="C77" i="1"/>
  <c r="D83" i="1"/>
  <c r="C83" i="1"/>
  <c r="D104" i="1" l="1"/>
  <c r="C104" i="1"/>
  <c r="E65" i="1" l="1"/>
  <c r="E66" i="1"/>
  <c r="E67" i="1"/>
  <c r="E68" i="1"/>
  <c r="E69" i="1"/>
  <c r="E70" i="1"/>
  <c r="E71" i="1"/>
  <c r="E73" i="1"/>
  <c r="E75" i="1"/>
  <c r="E76" i="1"/>
  <c r="E78" i="1"/>
  <c r="E79" i="1"/>
  <c r="E80" i="1"/>
  <c r="E81" i="1"/>
  <c r="E82" i="1"/>
  <c r="E84" i="1"/>
  <c r="E85" i="1"/>
  <c r="E86" i="1"/>
  <c r="E87" i="1"/>
  <c r="E89" i="1"/>
  <c r="E91" i="1"/>
  <c r="E92" i="1"/>
  <c r="E93" i="1"/>
  <c r="E94" i="1"/>
  <c r="E95" i="1"/>
  <c r="E97" i="1"/>
  <c r="E98" i="1"/>
  <c r="E100" i="1"/>
  <c r="E101" i="1"/>
  <c r="E102" i="1"/>
  <c r="E103" i="1"/>
  <c r="E105" i="1"/>
  <c r="E106" i="1"/>
  <c r="E7" i="1"/>
  <c r="E8" i="1"/>
  <c r="E9" i="1"/>
  <c r="E10" i="1"/>
  <c r="E11" i="1"/>
  <c r="E12" i="1"/>
  <c r="E13" i="1"/>
  <c r="E14" i="1"/>
  <c r="E15" i="1"/>
  <c r="E16" i="1"/>
  <c r="E18" i="1"/>
  <c r="E19" i="1"/>
  <c r="E20" i="1"/>
  <c r="E21" i="1"/>
  <c r="E22" i="1"/>
  <c r="E23" i="1"/>
  <c r="E24" i="1"/>
  <c r="E26" i="1"/>
  <c r="E27" i="1"/>
  <c r="E28" i="1"/>
  <c r="E29" i="1"/>
  <c r="E30" i="1"/>
  <c r="E31" i="1"/>
  <c r="E32" i="1"/>
  <c r="E33" i="1"/>
  <c r="E34" i="1"/>
  <c r="E35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C25" i="1" l="1"/>
  <c r="E25" i="1" l="1"/>
  <c r="C17" i="1"/>
  <c r="C5" i="1" s="1"/>
  <c r="C62" i="1" s="1"/>
  <c r="E83" i="1"/>
  <c r="E6" i="1"/>
  <c r="E77" i="1" l="1"/>
  <c r="C99" i="1"/>
  <c r="E104" i="1" l="1"/>
  <c r="E17" i="1" l="1"/>
  <c r="E5" i="1" l="1"/>
  <c r="E90" i="1"/>
  <c r="D88" i="1" l="1"/>
  <c r="C88" i="1"/>
  <c r="E88" i="1" l="1"/>
  <c r="D72" i="1"/>
  <c r="C72" i="1"/>
  <c r="E72" i="1" l="1"/>
  <c r="D99" i="1"/>
  <c r="E99" i="1" s="1"/>
  <c r="D96" i="1"/>
  <c r="C96" i="1"/>
  <c r="D74" i="1"/>
  <c r="C74" i="1"/>
  <c r="D64" i="1"/>
  <c r="C64" i="1"/>
  <c r="C107" i="1" l="1"/>
  <c r="D107" i="1"/>
  <c r="D108" i="1" s="1"/>
  <c r="D114" i="1" s="1"/>
  <c r="E74" i="1"/>
  <c r="E64" i="1"/>
  <c r="E96" i="1"/>
  <c r="E107" i="1" l="1"/>
  <c r="C108" i="1"/>
  <c r="C114" i="1" s="1"/>
  <c r="E62" i="1"/>
</calcChain>
</file>

<file path=xl/sharedStrings.xml><?xml version="1.0" encoding="utf-8"?>
<sst xmlns="http://schemas.openxmlformats.org/spreadsheetml/2006/main" count="213" uniqueCount="212">
  <si>
    <t>в тыс. руб.</t>
  </si>
  <si>
    <t>ДОХОДЫ</t>
  </si>
  <si>
    <t xml:space="preserve">Налоговые доходы </t>
  </si>
  <si>
    <t>Налог на доходы физических лиц</t>
  </si>
  <si>
    <t>00010102000010000110</t>
  </si>
  <si>
    <t>Налог, взимаемый в связи с применением упрощенной системы налогообложения</t>
  </si>
  <si>
    <t>00010501000000000110</t>
  </si>
  <si>
    <t>Единый налог на вмененный доход для отдельных видов деятельности</t>
  </si>
  <si>
    <t>00010502000020000110</t>
  </si>
  <si>
    <t>Единый сельскохозяйственный налог</t>
  </si>
  <si>
    <t>00010503000010000110</t>
  </si>
  <si>
    <t>Государственная пошлина по делам, рассматриваемым в судах общей юрисдикции, мировыми судьями</t>
  </si>
  <si>
    <t>00010803000010000110</t>
  </si>
  <si>
    <t xml:space="preserve">Неналоговые доходы 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</si>
  <si>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</si>
  <si>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00011105010000000120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</si>
  <si>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</si>
  <si>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Субвенции местным бюджетам на выполнение передаваемых полномочий субъектов РФ</t>
  </si>
  <si>
    <t>00020200000000000000</t>
  </si>
  <si>
    <t xml:space="preserve">ИТОГО ДОХОДОВ </t>
  </si>
  <si>
    <t>Общегосударственные вопросы</t>
  </si>
  <si>
    <t>Функционирование высшего должностного лица субъекта Российской Федерации и органа местного самоуправления</t>
  </si>
  <si>
    <t>Функционирование законодательных (представительных) органов государственной власти и местного самоуправления</t>
  </si>
  <si>
    <t>Функционирование Правительства Российской Федерации, высших органов исполнительной власти субъектов Российской Федерации, местных администраций</t>
  </si>
  <si>
    <t>Судебная система</t>
  </si>
  <si>
    <t>Обеспечение деятельности финансовых, налоговых и таможенных органов и органов надзора</t>
  </si>
  <si>
    <t>Резервные фонды</t>
  </si>
  <si>
    <t>Другие общегосударственные вопросы</t>
  </si>
  <si>
    <t>Национальная безопасность и правоохранительная деятельность</t>
  </si>
  <si>
    <t>Другие вопросы в области национальной безопасности и правоохранительной деятельности</t>
  </si>
  <si>
    <t>Национальная экономика</t>
  </si>
  <si>
    <t>Сельское хозяйство и рыболовство</t>
  </si>
  <si>
    <t>Транспорт</t>
  </si>
  <si>
    <t>Другие вопросы в области национальной экономики</t>
  </si>
  <si>
    <t>Жилищно-коммунальное хозяйство</t>
  </si>
  <si>
    <t>Коммунальное хозяйство</t>
  </si>
  <si>
    <t>Благоустройство</t>
  </si>
  <si>
    <t>Образование</t>
  </si>
  <si>
    <t>Дошкольное образование</t>
  </si>
  <si>
    <t>Общее образование</t>
  </si>
  <si>
    <t>Начальное профессиональное образование</t>
  </si>
  <si>
    <t>Молодежная политика и оздоровление детей</t>
  </si>
  <si>
    <t>Другие вопросы в области образования</t>
  </si>
  <si>
    <t>Культура, кинематография, средства массовой информации</t>
  </si>
  <si>
    <t xml:space="preserve">Культура </t>
  </si>
  <si>
    <t>Другие вопросы  в области культуры, кинематографии и средств массовой информации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</si>
  <si>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</si>
  <si>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</si>
  <si>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</si>
  <si>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</si>
  <si>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 в области социальной политики</t>
  </si>
  <si>
    <t>Физическая культура и спорт</t>
  </si>
  <si>
    <t>ИТОГО РАСХОДОВ</t>
  </si>
  <si>
    <t>0100</t>
  </si>
  <si>
    <t>0102</t>
  </si>
  <si>
    <t>0103</t>
  </si>
  <si>
    <t xml:space="preserve">0104      </t>
  </si>
  <si>
    <t>0105</t>
  </si>
  <si>
    <t>0106</t>
  </si>
  <si>
    <t>0111</t>
  </si>
  <si>
    <t>0113</t>
  </si>
  <si>
    <t>0300</t>
  </si>
  <si>
    <t>0314</t>
  </si>
  <si>
    <t>0400</t>
  </si>
  <si>
    <t>0405</t>
  </si>
  <si>
    <t>0408</t>
  </si>
  <si>
    <t>0412</t>
  </si>
  <si>
    <t>0500</t>
  </si>
  <si>
    <t>0502</t>
  </si>
  <si>
    <t>0503</t>
  </si>
  <si>
    <t>0700</t>
  </si>
  <si>
    <t>0701</t>
  </si>
  <si>
    <t>0702</t>
  </si>
  <si>
    <t>0703</t>
  </si>
  <si>
    <t>0707</t>
  </si>
  <si>
    <t>0709</t>
  </si>
  <si>
    <t>0800</t>
  </si>
  <si>
    <t>0801</t>
  </si>
  <si>
    <t>0804</t>
  </si>
  <si>
    <t>1000</t>
  </si>
  <si>
    <t>1001</t>
  </si>
  <si>
    <t>1003</t>
  </si>
  <si>
    <t>1004</t>
  </si>
  <si>
    <t>1006</t>
  </si>
  <si>
    <t>1100</t>
  </si>
  <si>
    <t>9600</t>
  </si>
  <si>
    <t>РАСХОДЫ</t>
  </si>
  <si>
    <t>00010504020020000110</t>
  </si>
  <si>
    <t>Акцизы по подакцизным товарам (продукции), производимым на территории Российской Федерации</t>
  </si>
  <si>
    <t>00010302000010000110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</si>
  <si>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</si>
  <si>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00011402000000000000</t>
  </si>
  <si>
    <t>Налог на имущество физических лиц</t>
  </si>
  <si>
    <t>00010601000000000110</t>
  </si>
  <si>
    <t>Земельный налог с организаций</t>
  </si>
  <si>
    <t>00010606030000000110</t>
  </si>
  <si>
    <t>00010606040000000110</t>
  </si>
  <si>
    <t>Земельный налог с физических лиц</t>
  </si>
  <si>
    <t>Национальная оборона</t>
  </si>
  <si>
    <t>0200</t>
  </si>
  <si>
    <t>Мобилизационная и вневойсковая подготовка</t>
  </si>
  <si>
    <t>0203</t>
  </si>
  <si>
    <t>Обеспечение пожарной безопасности</t>
  </si>
  <si>
    <t>0310</t>
  </si>
  <si>
    <t>0409</t>
  </si>
  <si>
    <t>Дорожное хозяйство</t>
  </si>
  <si>
    <t>Жилищное хозяйство</t>
  </si>
  <si>
    <t>0501</t>
  </si>
  <si>
    <t>Другие вопросы в области жилищно-коммунального хазяйства</t>
  </si>
  <si>
    <t>0505</t>
  </si>
  <si>
    <t>Массовый спорт</t>
  </si>
  <si>
    <t>1102</t>
  </si>
  <si>
    <t>00020235118000000150</t>
  </si>
  <si>
    <t>00020229999000000150</t>
  </si>
  <si>
    <t>00020230024000000150</t>
  </si>
  <si>
    <t>00020215001000000150</t>
  </si>
  <si>
    <t>00020215002000000150</t>
  </si>
  <si>
    <t>Охрана окружающей среды</t>
  </si>
  <si>
    <t>Другие вопросы в области охраны окружающей среды</t>
  </si>
  <si>
    <t>0600</t>
  </si>
  <si>
    <t>0605</t>
  </si>
  <si>
    <t xml:space="preserve">Прочие межбюджетные трансферты, передаваемые бюджетам </t>
  </si>
  <si>
    <t>00020249999000000150</t>
  </si>
  <si>
    <t>00011601000010000140</t>
  </si>
  <si>
    <t>00011610000000000140</t>
  </si>
  <si>
    <t>Платежи в целях возмещения причиненного ущерба (убытков)</t>
  </si>
  <si>
    <t>Доходы от оказания платных услуг (работ)</t>
  </si>
  <si>
    <t>Доходы от компенсации затрат государства</t>
  </si>
  <si>
    <t>00011406010000000430</t>
  </si>
  <si>
    <t xml:space="preserve">Доходы от продажи земельных участков, государственная собственность на которые не разграничена </t>
  </si>
  <si>
    <t>Административные штрафы, установленные Кодексом РФ об административных правонарушениях</t>
  </si>
  <si>
    <t>00011611000010000140</t>
  </si>
  <si>
    <t>Платежи, уплачиваемые в целях возмещения вреда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</si>
  <si>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</si>
  <si>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</si>
  <si>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Прочие субсидии </t>
  </si>
  <si>
    <t>Дотации бюджетам на выравнивание бюджетной обеспеченности</t>
  </si>
  <si>
    <t>00011302000000000130</t>
  </si>
  <si>
    <t>00011301000000000130</t>
  </si>
  <si>
    <t>00011618000020000140</t>
  </si>
  <si>
    <t>Доходы от сумм пеней , предусмотренных законодательством РФ о налогах и сборах, подлежащие зачислению в бюджеты субъектов РФ по нормативу, установленному Бюджетным кодексом РФ, распределяемые Федеральным казначейством между бюджетами субъектов РФ в соответствии с федеральным законом о федеральном бюджете</t>
  </si>
  <si>
    <t>Спорт высших достижений</t>
  </si>
  <si>
    <t>1103</t>
  </si>
  <si>
    <t>00011105020000000120</t>
  </si>
  <si>
    <t>Доходы, получаемые в виде арендной платы,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</si>
  <si>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00011109040000000120</t>
  </si>
  <si>
    <t>00011109080000000120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</si>
  <si>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</si>
  <si>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00011705040140000180</t>
  </si>
  <si>
    <t>00020225304140000150</t>
  </si>
  <si>
    <t>00020236900140000150</t>
  </si>
  <si>
    <t>Единая субвенция бюджетам муниципальных округов</t>
  </si>
  <si>
    <t>00020239999140000150</t>
  </si>
  <si>
    <t>00020245050140000150</t>
  </si>
  <si>
    <t>00020245303140000150</t>
  </si>
  <si>
    <t>00020249999140000150</t>
  </si>
  <si>
    <t>Налог, взимаемый в связи с применением патентной системы налогообложения, зачисляемый в бюджеты муниципальных округов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</si>
  <si>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</si>
  <si>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Невыясненные поступления, зачисляемые в бюджеты муниципальных округов</t>
  </si>
  <si>
    <t>Инициативные платежи, зачисляемые в бюджет муниципального округа</t>
  </si>
  <si>
    <t>Дотации на поддержку мер по обеспечению сбалансированности бюджетов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</si>
  <si>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</si>
  <si>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Субсидия бюджетам муниципальных округов на поддержку отрасли культуры</t>
  </si>
  <si>
    <t>00020225519140000150</t>
  </si>
  <si>
    <t>Субвенции бюджетам муниципальныхокругов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</si>
  <si>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00020235120140000150</t>
  </si>
  <si>
    <t>Прочие субвенции бюджетам муниципальных округов</t>
  </si>
  <si>
    <t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</si>
  <si>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«Сириус», муниципальных общеобразовательных организаций и профессиональных образовательных организаций</t>
  </si>
  <si>
    <t>0410</t>
  </si>
  <si>
    <t>Связь и информатика</t>
  </si>
  <si>
    <t xml:space="preserve">И.о. начальника финансового управления </t>
  </si>
  <si>
    <t>00020225497140000150</t>
  </si>
  <si>
    <t>00020225555140000150</t>
  </si>
  <si>
    <t>00011105070000000120</t>
  </si>
  <si>
    <t>00011701040140000180</t>
  </si>
  <si>
    <t>00011607000000000140</t>
  </si>
  <si>
    <t>Прочие безвозмездные поступления в бюджеты муниципальных округов</t>
  </si>
  <si>
    <t>00011105324140000120</t>
  </si>
  <si>
    <t>00011715020140000150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</si>
  <si>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</si>
  <si>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Субсидии бюджетам муниципальных округов на обеспечение комплексного развития сельских территорий</t>
  </si>
  <si>
    <t>00020225576140000150</t>
  </si>
  <si>
    <t>00020245179000000150</t>
  </si>
  <si>
    <t>00021900000000000000</t>
  </si>
  <si>
    <t xml:space="preserve">%  исполнения
к бюджету
на 2026 год </t>
  </si>
  <si>
    <t xml:space="preserve">Прочие наналоговые доходы </t>
  </si>
  <si>
    <t>Субсидии бюджетам муниципальных округов на реализацию мероприятий по обеспечению жильем молодых семей</t>
  </si>
  <si>
    <t>Субсидии бюджетам муниципальных округов на модернизацию муниципальных учреждений культуры</t>
  </si>
  <si>
    <t>00020225513140000150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</si>
  <si>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</si>
  <si>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00020220299140000150</t>
  </si>
  <si>
    <t>Субсидии бюджетам муниципальных округов на софинансирование капитальных вложений в объекты муниципальной собственности в рамках обеспечения комплексного развития сельских территорий</t>
  </si>
  <si>
    <t>00020227576140000150</t>
  </si>
  <si>
    <t>Справка об исполнении бюджета Чунского муниципального округа на 01.08.2026 года</t>
  </si>
  <si>
    <t>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округов</t>
  </si>
  <si>
    <t>Исполнено
на
01.08.2026</t>
  </si>
  <si>
    <t>Субсидия бюджетам муниципальных округов на реализацию программ формирования современной городской среды</t>
  </si>
  <si>
    <t>ПРОЧИЕ БЕЗВОЗМЕЗДНЫЕ ПОСТУПЛЕНИЯ</t>
  </si>
  <si>
    <t>00020700000000000000</t>
  </si>
  <si>
    <t>00020704050140000150</t>
  </si>
  <si>
    <t>ВОЗВРАТ ОСТАТКОВ СУБСИДИЙ, СУБВЕНЦИЙ И ИНЫХ МЕЖБЮДЖЕТНЫХ ТРАНСФЕРТОВ, ИМЕЮЩИХ ЦЕЛЕВОЕ НАЗНАЧЕНИЕ, ПРОШЛЫХ ЛЕТ</t>
  </si>
  <si>
    <t>НАЛОГОВЫЕ И НЕНАЛОГОВЫЕ ДОХОДЫ</t>
  </si>
  <si>
    <t>00010000000000000000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</si>
  <si>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</si>
  <si>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</si>
  <si>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00020000000000000000</t>
  </si>
  <si>
    <t>Наименование</t>
  </si>
  <si>
    <t>Код бюджетной
классификации</t>
  </si>
  <si>
    <t>Ю.С. Смышляева</t>
  </si>
  <si>
    <t>Профицит(+) Дефицит(-) бюджета за счет внутренних источников</t>
  </si>
  <si>
    <t xml:space="preserve">Утвержденные бюджетные назначения
на 2026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</si>
</sst>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#,##0.0"/>
  </numFmts>
  <fonts count="6" x14ac:knownFonts="1">
    <font>
      <sz val="10"/>
      <name val="Arial Cyr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4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>
      <alignment horizontal="left" vertical="top" wrapText="1"/>
    </xf>
    <xf numFmtId="4" fontId="4" fillId="0" borderId="4">
      <alignment horizontal="right"/>
    </xf>
  </cellStyleXfs>
  <cellXfs count="74">
    <xf numFmtId="0" fontId="0" fillId="0" borderId="0" xfId="0"/>
    <xf numFmtId="49" fontId="2" fillId="0" borderId="1" xfId="2" applyNumberFormat="1" applyFont="1" applyBorder="1" applyAlignment="1" applyProtection="1">
      <alignment horizontal="center" vertical="center" wrapText="1"/>
      <protection locked="0"/>
    </xf>
    <xf numFmtId="49" fontId="3" fillId="0" borderId="1" xfId="2" applyNumberFormat="1" applyFont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165" fontId="3" fillId="0" borderId="1" xfId="1" applyNumberFormat="1" applyFont="1" applyBorder="1" applyAlignment="1" applyProtection="1">
      <alignment horizontal="right" vertical="center" wrapText="1"/>
      <protection hidden="1"/>
    </xf>
    <xf numFmtId="165" fontId="2" fillId="0" borderId="1" xfId="1" applyNumberFormat="1" applyFont="1" applyBorder="1" applyAlignment="1" applyProtection="1">
      <alignment horizontal="right" vertical="center" wrapText="1"/>
      <protection locked="0"/>
    </xf>
    <xf numFmtId="165" fontId="2" fillId="3" borderId="1" xfId="1" applyNumberFormat="1" applyFont="1" applyFill="1" applyBorder="1" applyAlignment="1" applyProtection="1">
      <alignment horizontal="right" vertical="center" wrapText="1"/>
      <protection locked="0"/>
    </xf>
    <xf numFmtId="165" fontId="3" fillId="0" borderId="1" xfId="1" applyNumberFormat="1" applyFont="1" applyBorder="1" applyAlignment="1" applyProtection="1">
      <alignment horizontal="right" vertical="center" wrapText="1"/>
      <protection locked="0"/>
    </xf>
    <xf numFmtId="165" fontId="2" fillId="0" borderId="1" xfId="1" applyNumberFormat="1" applyFont="1" applyFill="1" applyBorder="1" applyAlignment="1" applyProtection="1">
      <alignment horizontal="right" vertical="center" wrapText="1"/>
      <protection locked="0"/>
    </xf>
    <xf numFmtId="165" fontId="3" fillId="2" borderId="1" xfId="0" applyNumberFormat="1" applyFont="1" applyFill="1" applyBorder="1" applyAlignment="1">
      <alignment horizontal="right" vertical="center" wrapText="1"/>
    </xf>
    <xf numFmtId="165" fontId="2" fillId="2" borderId="1" xfId="0" applyNumberFormat="1" applyFont="1" applyFill="1" applyBorder="1" applyAlignment="1">
      <alignment horizontal="right" vertical="center" wrapText="1"/>
    </xf>
    <xf numFmtId="165" fontId="3" fillId="3" borderId="1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65" fontId="3" fillId="0" borderId="1" xfId="2" applyNumberFormat="1" applyFont="1" applyBorder="1" applyAlignment="1" applyProtection="1">
      <alignment horizontal="right" vertical="center" wrapText="1"/>
      <protection hidden="1"/>
    </xf>
    <xf numFmtId="165" fontId="2" fillId="0" borderId="1" xfId="2" applyNumberFormat="1" applyFont="1" applyBorder="1" applyAlignment="1" applyProtection="1">
      <alignment horizontal="right" vertical="center" wrapText="1"/>
      <protection hidden="1"/>
    </xf>
    <xf numFmtId="165" fontId="3" fillId="0" borderId="1" xfId="1" applyNumberFormat="1" applyFont="1" applyFill="1" applyBorder="1" applyAlignment="1" applyProtection="1">
      <alignment horizontal="right" vertical="center" wrapText="1"/>
      <protection locked="0"/>
    </xf>
    <xf numFmtId="165" fontId="2" fillId="3" borderId="1" xfId="0" applyNumberFormat="1" applyFont="1" applyFill="1" applyBorder="1" applyAlignment="1">
      <alignment horizontal="right" vertical="center" wrapText="1"/>
    </xf>
    <xf numFmtId="165" fontId="2" fillId="2" borderId="1" xfId="1" applyNumberFormat="1" applyFont="1" applyFill="1" applyBorder="1" applyAlignment="1" applyProtection="1">
      <alignment horizontal="right" vertical="center" wrapText="1"/>
      <protection locked="0"/>
    </xf>
    <xf numFmtId="165" fontId="2" fillId="0" borderId="1" xfId="2" applyNumberFormat="1" applyFont="1" applyFill="1" applyBorder="1" applyAlignment="1" applyProtection="1">
      <alignment horizontal="right" vertical="center" wrapText="1"/>
      <protection hidden="1"/>
    </xf>
    <xf numFmtId="49" fontId="2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2" applyFont="1" applyFill="1" applyBorder="1" applyAlignment="1" applyProtection="1">
      <alignment horizontal="left" vertical="center" wrapText="1"/>
      <protection hidden="1"/>
    </xf>
    <xf numFmtId="0" fontId="2" fillId="2" borderId="1" xfId="2" applyFont="1" applyFill="1" applyBorder="1" applyAlignment="1" applyProtection="1">
      <alignment horizontal="left" vertical="center" wrapText="1"/>
      <protection hidden="1"/>
    </xf>
    <xf numFmtId="0" fontId="2" fillId="0" borderId="1" xfId="2" applyFont="1" applyBorder="1" applyAlignment="1" applyProtection="1">
      <alignment horizontal="left" vertical="center" wrapText="1"/>
      <protection hidden="1"/>
    </xf>
    <xf numFmtId="0" fontId="2" fillId="0" borderId="1" xfId="2" applyFont="1" applyFill="1" applyBorder="1" applyAlignment="1" applyProtection="1">
      <alignment horizontal="left" vertical="center" wrapText="1"/>
      <protection hidden="1"/>
    </xf>
    <xf numFmtId="3" fontId="2" fillId="0" borderId="0" xfId="2" applyNumberFormat="1" applyFont="1" applyAlignment="1" applyProtection="1">
      <alignment horizontal="center" vertical="center" wrapText="1"/>
      <protection hidden="1"/>
    </xf>
    <xf numFmtId="0" fontId="3" fillId="0" borderId="1" xfId="0" applyFont="1" applyBorder="1" applyAlignment="1">
      <alignment horizontal="left" vertical="center" wrapText="1"/>
    </xf>
    <xf numFmtId="0" fontId="3" fillId="0" borderId="2" xfId="2" applyFont="1" applyBorder="1" applyAlignment="1" applyProtection="1">
      <alignment horizontal="left" vertical="center" wrapText="1"/>
      <protection hidden="1"/>
    </xf>
    <xf numFmtId="0" fontId="3" fillId="0" borderId="3" xfId="2" applyFont="1" applyBorder="1" applyAlignment="1" applyProtection="1">
      <alignment horizontal="left" vertical="center" wrapText="1"/>
      <protection hidden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165" fontId="2" fillId="0" borderId="0" xfId="2" applyNumberFormat="1" applyFont="1" applyAlignment="1" applyProtection="1">
      <alignment horizontal="right" vertical="center" wrapText="1"/>
      <protection locked="0"/>
    </xf>
    <xf numFmtId="165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165" fontId="2" fillId="0" borderId="4" xfId="3" applyNumberFormat="1" applyFont="1" applyAlignment="1">
      <alignment horizontal="righ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3" fontId="2" fillId="0" borderId="0" xfId="2" applyNumberFormat="1" applyFont="1" applyAlignment="1" applyProtection="1">
      <alignment horizontal="right" vertical="center" wrapText="1"/>
      <protection hidden="1"/>
    </xf>
    <xf numFmtId="3" fontId="3" fillId="0" borderId="0" xfId="2" applyNumberFormat="1" applyFont="1" applyAlignment="1" applyProtection="1">
      <alignment horizontal="right" vertical="center" wrapText="1"/>
      <protection hidden="1"/>
    </xf>
    <xf numFmtId="3" fontId="2" fillId="0" borderId="0" xfId="1" applyNumberFormat="1" applyFont="1" applyBorder="1" applyAlignment="1" applyProtection="1">
      <alignment horizontal="right" vertical="center" wrapText="1"/>
      <protection locked="0"/>
    </xf>
    <xf numFmtId="3" fontId="2" fillId="2" borderId="0" xfId="1" applyNumberFormat="1" applyFont="1" applyFill="1" applyBorder="1" applyAlignment="1" applyProtection="1">
      <alignment horizontal="right" vertical="center" wrapText="1"/>
      <protection locked="0"/>
    </xf>
    <xf numFmtId="3" fontId="3" fillId="0" borderId="0" xfId="1" applyNumberFormat="1" applyFont="1" applyFill="1" applyBorder="1" applyAlignment="1" applyProtection="1">
      <alignment horizontal="right" vertical="center" wrapText="1"/>
      <protection hidden="1"/>
    </xf>
    <xf numFmtId="165" fontId="3" fillId="0" borderId="1" xfId="0" applyNumberFormat="1" applyFont="1" applyBorder="1" applyAlignment="1">
      <alignment horizontal="right" vertical="center" wrapText="1"/>
    </xf>
    <xf numFmtId="3" fontId="2" fillId="0" borderId="0" xfId="1" applyNumberFormat="1" applyFont="1" applyBorder="1" applyAlignment="1" applyProtection="1">
      <alignment horizontal="right" vertical="center" wrapText="1"/>
      <protection hidden="1"/>
    </xf>
    <xf numFmtId="3" fontId="3" fillId="0" borderId="0" xfId="1" applyNumberFormat="1" applyFont="1" applyBorder="1" applyAlignment="1" applyProtection="1">
      <alignment horizontal="right" vertical="center" wrapText="1"/>
      <protection hidden="1"/>
    </xf>
    <xf numFmtId="0" fontId="2" fillId="0" borderId="5" xfId="2" applyFont="1" applyBorder="1" applyAlignment="1" applyProtection="1">
      <alignment horizontal="center" vertical="center" wrapText="1"/>
      <protection hidden="1"/>
    </xf>
    <xf numFmtId="49" fontId="2" fillId="0" borderId="5" xfId="2" applyNumberFormat="1" applyFont="1" applyBorder="1" applyAlignment="1" applyProtection="1">
      <alignment horizontal="center" vertical="center" wrapText="1"/>
      <protection hidden="1"/>
    </xf>
    <xf numFmtId="165" fontId="2" fillId="0" borderId="5" xfId="2" applyNumberFormat="1" applyFont="1" applyBorder="1" applyAlignment="1" applyProtection="1">
      <alignment horizontal="center" vertical="center" wrapText="1"/>
      <protection hidden="1"/>
    </xf>
    <xf numFmtId="165" fontId="2" fillId="0" borderId="5" xfId="2" applyNumberFormat="1" applyFont="1" applyBorder="1" applyAlignment="1" applyProtection="1">
      <alignment horizontal="center" vertical="center" wrapText="1"/>
      <protection locked="0" hidden="1"/>
    </xf>
    <xf numFmtId="0" fontId="3" fillId="2" borderId="6" xfId="2" applyFont="1" applyFill="1" applyBorder="1" applyAlignment="1" applyProtection="1">
      <alignment horizontal="left" vertical="center" wrapText="1"/>
      <protection hidden="1"/>
    </xf>
    <xf numFmtId="49" fontId="3" fillId="0" borderId="6" xfId="2" applyNumberFormat="1" applyFont="1" applyBorder="1" applyAlignment="1" applyProtection="1">
      <alignment horizontal="center" vertical="center" wrapText="1"/>
      <protection hidden="1"/>
    </xf>
    <xf numFmtId="165" fontId="3" fillId="0" borderId="6" xfId="1" applyNumberFormat="1" applyFont="1" applyFill="1" applyBorder="1" applyAlignment="1" applyProtection="1">
      <alignment horizontal="right" vertical="center" wrapText="1"/>
      <protection hidden="1"/>
    </xf>
    <xf numFmtId="165" fontId="3" fillId="0" borderId="6" xfId="2" applyNumberFormat="1" applyFont="1" applyBorder="1" applyAlignment="1" applyProtection="1">
      <alignment horizontal="right" vertical="center" wrapText="1"/>
      <protection hidden="1"/>
    </xf>
    <xf numFmtId="0" fontId="3" fillId="4" borderId="7" xfId="2" applyFont="1" applyFill="1" applyBorder="1" applyAlignment="1" applyProtection="1">
      <alignment horizontal="center" vertical="center" wrapText="1"/>
      <protection hidden="1"/>
    </xf>
    <xf numFmtId="0" fontId="3" fillId="4" borderId="8" xfId="2" applyFont="1" applyFill="1" applyBorder="1" applyAlignment="1" applyProtection="1">
      <alignment horizontal="center" vertical="center" wrapText="1"/>
      <protection hidden="1"/>
    </xf>
    <xf numFmtId="0" fontId="3" fillId="4" borderId="9" xfId="2" applyFont="1" applyFill="1" applyBorder="1" applyAlignment="1" applyProtection="1">
      <alignment horizontal="center" vertical="center" wrapText="1"/>
      <protection hidden="1"/>
    </xf>
    <xf numFmtId="0" fontId="3" fillId="2" borderId="5" xfId="2" applyFont="1" applyFill="1" applyBorder="1" applyAlignment="1" applyProtection="1">
      <alignment horizontal="left" vertical="center" wrapText="1"/>
      <protection hidden="1"/>
    </xf>
    <xf numFmtId="49" fontId="3" fillId="0" borderId="5" xfId="2" applyNumberFormat="1" applyFont="1" applyBorder="1" applyAlignment="1" applyProtection="1">
      <alignment horizontal="center" vertical="center" wrapText="1"/>
      <protection locked="0"/>
    </xf>
    <xf numFmtId="165" fontId="3" fillId="0" borderId="5" xfId="1" applyNumberFormat="1" applyFont="1" applyBorder="1" applyAlignment="1" applyProtection="1">
      <alignment horizontal="right" vertical="center" wrapText="1"/>
      <protection hidden="1"/>
    </xf>
    <xf numFmtId="165" fontId="3" fillId="0" borderId="5" xfId="2" applyNumberFormat="1" applyFont="1" applyBorder="1" applyAlignment="1" applyProtection="1">
      <alignment horizontal="right" vertical="center" wrapText="1"/>
      <protection hidden="1"/>
    </xf>
    <xf numFmtId="0" fontId="2" fillId="2" borderId="6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165" fontId="2" fillId="2" borderId="6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4" borderId="7" xfId="0" applyFont="1" applyFill="1" applyBorder="1" applyAlignment="1">
      <alignment horizontal="center" vertical="center" wrapText="1" shrinkToFit="1"/>
    </xf>
    <xf numFmtId="0" fontId="3" fillId="4" borderId="8" xfId="0" applyFont="1" applyFill="1" applyBorder="1" applyAlignment="1">
      <alignment horizontal="center" vertical="center" wrapText="1" shrinkToFit="1"/>
    </xf>
    <xf numFmtId="0" fontId="3" fillId="4" borderId="9" xfId="0" applyFont="1" applyFill="1" applyBorder="1" applyAlignment="1">
      <alignment horizontal="center" vertical="center" wrapText="1" shrinkToFit="1"/>
    </xf>
  </cellXfs>
  <cellStyles count="4">
    <cellStyle name="xl46" xfId="3" xr:uid="{00000000-0005-0000-0000-000000000000}"/>
    <cellStyle name="Обычный" xfId="0" builtinId="0"/>
    <cellStyle name="Обычный_СПРАВКА" xfId="2" xr:uid="{00000000-0005-0000-0000-000002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4"/>
  <sheetViews>
    <sheetView tabSelected="1" view="pageBreakPreview" zoomScale="70" zoomScaleNormal="80" zoomScaleSheetLayoutView="70" workbookViewId="0">
      <selection sqref="A1:E1"/>
    </sheetView>
  </sheetViews>
  <sheetFormatPr defaultRowHeight="18.75" x14ac:dyDescent="0.2"/>
  <cols>
    <col min="1" max="1" width="139.7109375" style="35" customWidth="1"/>
    <col min="2" max="2" width="31" style="36" bestFit="1" customWidth="1"/>
    <col min="3" max="3" width="21.28515625" style="38" bestFit="1" customWidth="1"/>
    <col min="4" max="4" width="15" style="38" bestFit="1" customWidth="1"/>
    <col min="5" max="5" width="16" style="38" bestFit="1" customWidth="1"/>
    <col min="6" max="6" width="22" style="39" customWidth="1"/>
    <col min="7" max="16384" width="9.140625" style="34"/>
  </cols>
  <sheetData>
    <row r="1" spans="1:6" x14ac:dyDescent="0.2">
      <c r="A1" s="32" t="s">
        <v>194</v>
      </c>
      <c r="B1" s="33"/>
      <c r="C1" s="33"/>
      <c r="D1" s="33"/>
      <c r="E1" s="33"/>
      <c r="F1" s="43"/>
    </row>
    <row r="2" spans="1:6" x14ac:dyDescent="0.2">
      <c r="C2" s="37"/>
      <c r="E2" s="38" t="s">
        <v>0</v>
      </c>
    </row>
    <row r="3" spans="1:6" ht="75.75" thickBot="1" x14ac:dyDescent="0.25">
      <c r="A3" s="52" t="s">
        <v>207</v>
      </c>
      <c r="B3" s="53" t="s">
        <v>208</v>
      </c>
      <c r="C3" s="54" t="s">
        <v>211</v>
      </c>
      <c r="D3" s="55" t="s">
        <v>196</v>
      </c>
      <c r="E3" s="54" t="s">
        <v>185</v>
      </c>
      <c r="F3" s="28"/>
    </row>
    <row r="4" spans="1:6" ht="19.5" thickBot="1" x14ac:dyDescent="0.25">
      <c r="A4" s="60" t="s">
        <v>1</v>
      </c>
      <c r="B4" s="61"/>
      <c r="C4" s="61"/>
      <c r="D4" s="61"/>
      <c r="E4" s="62"/>
      <c r="F4" s="28"/>
    </row>
    <row r="5" spans="1:6" s="40" customFormat="1" x14ac:dyDescent="0.2">
      <c r="A5" s="56" t="s">
        <v>202</v>
      </c>
      <c r="B5" s="57" t="s">
        <v>203</v>
      </c>
      <c r="C5" s="58">
        <f>C17+C6</f>
        <v>521698.89999999997</v>
      </c>
      <c r="D5" s="58">
        <f>D17+D6</f>
        <v>289305</v>
      </c>
      <c r="E5" s="59">
        <f>IF(C5=0,"-",D5/C5*100)</f>
        <v>55.454400996436839</v>
      </c>
      <c r="F5" s="45"/>
    </row>
    <row r="6" spans="1:6" s="40" customFormat="1" x14ac:dyDescent="0.2">
      <c r="A6" s="30" t="s">
        <v>2</v>
      </c>
      <c r="B6" s="31"/>
      <c r="C6" s="6">
        <f>SUM(C7:C16)</f>
        <v>458850.8</v>
      </c>
      <c r="D6" s="6">
        <f>SUM(D7:D16)</f>
        <v>243829.59999999998</v>
      </c>
      <c r="E6" s="17">
        <f>IF(C6=0,"-",D6/C6*100)</f>
        <v>53.13919034248169</v>
      </c>
      <c r="F6" s="45"/>
    </row>
    <row r="7" spans="1:6" x14ac:dyDescent="0.2">
      <c r="A7" s="25" t="s">
        <v>3</v>
      </c>
      <c r="B7" s="1" t="s">
        <v>4</v>
      </c>
      <c r="C7" s="7">
        <v>268200</v>
      </c>
      <c r="D7" s="7">
        <v>149199.5</v>
      </c>
      <c r="E7" s="18">
        <f t="shared" ref="E7:E41" si="0">IF(C7=0,"-",D7/C7*100)</f>
        <v>55.629940343027599</v>
      </c>
      <c r="F7" s="44"/>
    </row>
    <row r="8" spans="1:6" x14ac:dyDescent="0.2">
      <c r="A8" s="25" t="s">
        <v>88</v>
      </c>
      <c r="B8" s="1" t="s">
        <v>89</v>
      </c>
      <c r="C8" s="7">
        <v>43365.8</v>
      </c>
      <c r="D8" s="7">
        <v>22262.400000000001</v>
      </c>
      <c r="E8" s="18">
        <f t="shared" si="0"/>
        <v>51.336306490367988</v>
      </c>
      <c r="F8" s="44"/>
    </row>
    <row r="9" spans="1:6" x14ac:dyDescent="0.2">
      <c r="A9" s="25" t="s">
        <v>5</v>
      </c>
      <c r="B9" s="1" t="s">
        <v>6</v>
      </c>
      <c r="C9" s="7">
        <v>86400</v>
      </c>
      <c r="D9" s="8">
        <v>50031.5</v>
      </c>
      <c r="E9" s="18">
        <f t="shared" si="0"/>
        <v>57.906828703703702</v>
      </c>
      <c r="F9" s="44"/>
    </row>
    <row r="10" spans="1:6" x14ac:dyDescent="0.2">
      <c r="A10" s="25" t="s">
        <v>7</v>
      </c>
      <c r="B10" s="1" t="s">
        <v>8</v>
      </c>
      <c r="C10" s="7"/>
      <c r="D10" s="8">
        <v>1.8</v>
      </c>
      <c r="E10" s="18" t="str">
        <f t="shared" si="0"/>
        <v>-</v>
      </c>
      <c r="F10" s="44"/>
    </row>
    <row r="11" spans="1:6" x14ac:dyDescent="0.2">
      <c r="A11" s="25" t="s">
        <v>9</v>
      </c>
      <c r="B11" s="1" t="s">
        <v>10</v>
      </c>
      <c r="C11" s="7">
        <v>385</v>
      </c>
      <c r="D11" s="7">
        <v>508.8</v>
      </c>
      <c r="E11" s="18">
        <f t="shared" si="0"/>
        <v>132.15584415584416</v>
      </c>
      <c r="F11" s="44"/>
    </row>
    <row r="12" spans="1:6" ht="37.5" x14ac:dyDescent="0.2">
      <c r="A12" s="25" t="s">
        <v>156</v>
      </c>
      <c r="B12" s="1" t="s">
        <v>87</v>
      </c>
      <c r="C12" s="7">
        <v>4700</v>
      </c>
      <c r="D12" s="7">
        <v>1301.4000000000001</v>
      </c>
      <c r="E12" s="18">
        <f t="shared" si="0"/>
        <v>27.689361702127663</v>
      </c>
      <c r="F12" s="44"/>
    </row>
    <row r="13" spans="1:6" x14ac:dyDescent="0.2">
      <c r="A13" s="25" t="s">
        <v>92</v>
      </c>
      <c r="B13" s="1" t="s">
        <v>93</v>
      </c>
      <c r="C13" s="7">
        <v>11000</v>
      </c>
      <c r="D13" s="7">
        <v>1075.0999999999999</v>
      </c>
      <c r="E13" s="18">
        <f t="shared" si="0"/>
        <v>9.7736363636363617</v>
      </c>
      <c r="F13" s="46"/>
    </row>
    <row r="14" spans="1:6" x14ac:dyDescent="0.2">
      <c r="A14" s="25" t="s">
        <v>94</v>
      </c>
      <c r="B14" s="1" t="s">
        <v>95</v>
      </c>
      <c r="C14" s="7">
        <v>14750</v>
      </c>
      <c r="D14" s="41">
        <v>7917.7</v>
      </c>
      <c r="E14" s="18">
        <f t="shared" si="0"/>
        <v>53.679322033898302</v>
      </c>
      <c r="F14" s="46"/>
    </row>
    <row r="15" spans="1:6" x14ac:dyDescent="0.2">
      <c r="A15" s="25" t="s">
        <v>97</v>
      </c>
      <c r="B15" s="1" t="s">
        <v>96</v>
      </c>
      <c r="C15" s="7">
        <v>8200</v>
      </c>
      <c r="D15" s="41">
        <v>1709.4</v>
      </c>
      <c r="E15" s="18">
        <f t="shared" si="0"/>
        <v>20.846341463414635</v>
      </c>
      <c r="F15" s="46"/>
    </row>
    <row r="16" spans="1:6" x14ac:dyDescent="0.2">
      <c r="A16" s="25" t="s">
        <v>11</v>
      </c>
      <c r="B16" s="1" t="s">
        <v>12</v>
      </c>
      <c r="C16" s="7">
        <v>21850</v>
      </c>
      <c r="D16" s="7">
        <v>9822</v>
      </c>
      <c r="E16" s="18">
        <f t="shared" si="0"/>
        <v>44.951945080091534</v>
      </c>
      <c r="F16" s="46"/>
    </row>
    <row r="17" spans="1:6" x14ac:dyDescent="0.2">
      <c r="A17" s="30" t="s">
        <v>13</v>
      </c>
      <c r="B17" s="31"/>
      <c r="C17" s="7">
        <f>SUM(C18:C35)</f>
        <v>62848.1</v>
      </c>
      <c r="D17" s="7">
        <f>SUM(D18:D35)</f>
        <v>45475.4</v>
      </c>
      <c r="E17" s="18">
        <f t="shared" si="0"/>
        <v>72.357636905491191</v>
      </c>
      <c r="F17" s="46"/>
    </row>
    <row r="18" spans="1:6" ht="56.25" x14ac:dyDescent="0.2">
      <c r="A18" s="25" t="s">
        <v>14</v>
      </c>
      <c r="B18" s="1" t="s">
        <v>15</v>
      </c>
      <c r="C18" s="7">
        <v>10270</v>
      </c>
      <c r="D18" s="8">
        <v>6473.4</v>
      </c>
      <c r="E18" s="18">
        <f t="shared" si="0"/>
        <v>63.03213242453748</v>
      </c>
      <c r="F18" s="47"/>
    </row>
    <row r="19" spans="1:6" ht="56.25" x14ac:dyDescent="0.2">
      <c r="A19" s="25" t="s">
        <v>144</v>
      </c>
      <c r="B19" s="1" t="s">
        <v>143</v>
      </c>
      <c r="C19" s="7">
        <v>150</v>
      </c>
      <c r="D19" s="8">
        <v>139.9</v>
      </c>
      <c r="E19" s="18">
        <f t="shared" si="0"/>
        <v>93.26666666666668</v>
      </c>
      <c r="F19" s="47"/>
    </row>
    <row r="20" spans="1:6" ht="37.5" x14ac:dyDescent="0.2">
      <c r="A20" s="25" t="s">
        <v>16</v>
      </c>
      <c r="B20" s="1" t="s">
        <v>174</v>
      </c>
      <c r="C20" s="7">
        <v>3900</v>
      </c>
      <c r="D20" s="8">
        <v>2217.8000000000002</v>
      </c>
      <c r="E20" s="18">
        <f t="shared" si="0"/>
        <v>56.866666666666674</v>
      </c>
      <c r="F20" s="47"/>
    </row>
    <row r="21" spans="1:6" ht="75" x14ac:dyDescent="0.2">
      <c r="A21" s="25" t="s">
        <v>195</v>
      </c>
      <c r="B21" s="1" t="s">
        <v>178</v>
      </c>
      <c r="C21" s="7">
        <v>0.2</v>
      </c>
      <c r="D21" s="7">
        <v>0.5</v>
      </c>
      <c r="E21" s="18">
        <f t="shared" si="0"/>
        <v>250</v>
      </c>
      <c r="F21" s="47"/>
    </row>
    <row r="22" spans="1:6" ht="56.25" x14ac:dyDescent="0.2">
      <c r="A22" s="25" t="s">
        <v>157</v>
      </c>
      <c r="B22" s="1" t="s">
        <v>145</v>
      </c>
      <c r="C22" s="7">
        <v>1200</v>
      </c>
      <c r="D22" s="7">
        <v>1366.7</v>
      </c>
      <c r="E22" s="18">
        <f t="shared" si="0"/>
        <v>113.89166666666668</v>
      </c>
      <c r="F22" s="47"/>
    </row>
    <row r="23" spans="1:6" ht="75" x14ac:dyDescent="0.2">
      <c r="A23" s="25" t="s">
        <v>147</v>
      </c>
      <c r="B23" s="1" t="s">
        <v>146</v>
      </c>
      <c r="C23" s="7">
        <v>922.5</v>
      </c>
      <c r="D23" s="7">
        <v>757.2</v>
      </c>
      <c r="E23" s="18">
        <f t="shared" si="0"/>
        <v>82.081300813008141</v>
      </c>
      <c r="F23" s="47"/>
    </row>
    <row r="24" spans="1:6" x14ac:dyDescent="0.2">
      <c r="A24" s="25" t="s">
        <v>126</v>
      </c>
      <c r="B24" s="1" t="s">
        <v>138</v>
      </c>
      <c r="C24" s="7">
        <v>1474</v>
      </c>
      <c r="D24" s="7">
        <v>724.1</v>
      </c>
      <c r="E24" s="18">
        <f t="shared" si="0"/>
        <v>49.124830393487109</v>
      </c>
      <c r="F24" s="47"/>
    </row>
    <row r="25" spans="1:6" x14ac:dyDescent="0.2">
      <c r="A25" s="25" t="s">
        <v>127</v>
      </c>
      <c r="B25" s="1" t="s">
        <v>137</v>
      </c>
      <c r="C25" s="8">
        <f>700+22299.9</f>
        <v>22999.9</v>
      </c>
      <c r="D25" s="8">
        <v>11625.6</v>
      </c>
      <c r="E25" s="18">
        <f t="shared" si="0"/>
        <v>50.546306723072711</v>
      </c>
      <c r="F25" s="47"/>
    </row>
    <row r="26" spans="1:6" ht="56.25" x14ac:dyDescent="0.2">
      <c r="A26" s="25" t="s">
        <v>90</v>
      </c>
      <c r="B26" s="1" t="s">
        <v>91</v>
      </c>
      <c r="C26" s="7">
        <v>930</v>
      </c>
      <c r="D26" s="7">
        <v>903.7</v>
      </c>
      <c r="E26" s="18">
        <f t="shared" si="0"/>
        <v>97.172043010752702</v>
      </c>
      <c r="F26" s="47"/>
    </row>
    <row r="27" spans="1:6" x14ac:dyDescent="0.2">
      <c r="A27" s="25" t="s">
        <v>129</v>
      </c>
      <c r="B27" s="1" t="s">
        <v>128</v>
      </c>
      <c r="C27" s="8">
        <v>500</v>
      </c>
      <c r="D27" s="8">
        <v>922.6</v>
      </c>
      <c r="E27" s="18">
        <f t="shared" si="0"/>
        <v>184.51999999999998</v>
      </c>
      <c r="F27" s="47"/>
    </row>
    <row r="28" spans="1:6" x14ac:dyDescent="0.2">
      <c r="A28" s="25" t="s">
        <v>130</v>
      </c>
      <c r="B28" s="1" t="s">
        <v>123</v>
      </c>
      <c r="C28" s="8">
        <v>587.70000000000005</v>
      </c>
      <c r="D28" s="7">
        <v>580.20000000000005</v>
      </c>
      <c r="E28" s="18">
        <f t="shared" si="0"/>
        <v>98.723838693210823</v>
      </c>
      <c r="F28" s="47"/>
    </row>
    <row r="29" spans="1:6" ht="75" x14ac:dyDescent="0.2">
      <c r="A29" s="25" t="s">
        <v>180</v>
      </c>
      <c r="B29" s="1" t="s">
        <v>176</v>
      </c>
      <c r="C29" s="7">
        <v>301.60000000000002</v>
      </c>
      <c r="D29" s="7">
        <v>330.2</v>
      </c>
      <c r="E29" s="18">
        <f t="shared" si="0"/>
        <v>109.48275862068964</v>
      </c>
      <c r="F29" s="47"/>
    </row>
    <row r="30" spans="1:6" x14ac:dyDescent="0.2">
      <c r="A30" s="14" t="s">
        <v>125</v>
      </c>
      <c r="B30" s="1" t="s">
        <v>124</v>
      </c>
      <c r="C30" s="7">
        <v>360</v>
      </c>
      <c r="D30" s="8">
        <v>212.9</v>
      </c>
      <c r="E30" s="18">
        <f t="shared" si="0"/>
        <v>59.138888888888886</v>
      </c>
      <c r="F30" s="47"/>
    </row>
    <row r="31" spans="1:6" x14ac:dyDescent="0.2">
      <c r="A31" s="25" t="s">
        <v>132</v>
      </c>
      <c r="B31" s="1" t="s">
        <v>131</v>
      </c>
      <c r="C31" s="7">
        <v>16850</v>
      </c>
      <c r="D31" s="8">
        <v>17690.7</v>
      </c>
      <c r="E31" s="18">
        <f t="shared" si="0"/>
        <v>104.98931750741841</v>
      </c>
      <c r="F31" s="47"/>
    </row>
    <row r="32" spans="1:6" ht="56.25" x14ac:dyDescent="0.2">
      <c r="A32" s="25" t="s">
        <v>140</v>
      </c>
      <c r="B32" s="1" t="s">
        <v>139</v>
      </c>
      <c r="C32" s="7">
        <v>2402.1999999999998</v>
      </c>
      <c r="D32" s="21">
        <v>1842.8</v>
      </c>
      <c r="E32" s="18">
        <f t="shared" si="0"/>
        <v>76.71301307135127</v>
      </c>
      <c r="F32" s="47"/>
    </row>
    <row r="33" spans="1:6" x14ac:dyDescent="0.2">
      <c r="A33" s="25" t="s">
        <v>158</v>
      </c>
      <c r="B33" s="1" t="s">
        <v>175</v>
      </c>
      <c r="C33" s="7">
        <v>0</v>
      </c>
      <c r="D33" s="21">
        <v>-45.3</v>
      </c>
      <c r="E33" s="18" t="str">
        <f t="shared" si="0"/>
        <v>-</v>
      </c>
      <c r="F33" s="47"/>
    </row>
    <row r="34" spans="1:6" x14ac:dyDescent="0.2">
      <c r="A34" s="25" t="s">
        <v>186</v>
      </c>
      <c r="B34" s="1" t="s">
        <v>148</v>
      </c>
      <c r="C34" s="7"/>
      <c r="D34" s="21">
        <v>-42.6</v>
      </c>
      <c r="E34" s="18" t="str">
        <f t="shared" si="0"/>
        <v>-</v>
      </c>
      <c r="F34" s="47"/>
    </row>
    <row r="35" spans="1:6" x14ac:dyDescent="0.2">
      <c r="A35" s="25" t="s">
        <v>159</v>
      </c>
      <c r="B35" s="1" t="s">
        <v>179</v>
      </c>
      <c r="C35" s="7">
        <v>0</v>
      </c>
      <c r="D35" s="21">
        <v>-225</v>
      </c>
      <c r="E35" s="18" t="str">
        <f t="shared" si="0"/>
        <v>-</v>
      </c>
      <c r="F35" s="47"/>
    </row>
    <row r="36" spans="1:6" s="40" customFormat="1" x14ac:dyDescent="0.2">
      <c r="A36" s="29" t="s">
        <v>204</v>
      </c>
      <c r="B36" s="42" t="s">
        <v>206</v>
      </c>
      <c r="C36" s="49">
        <f>C37+C59+C61</f>
        <v>2009460.5</v>
      </c>
      <c r="D36" s="49">
        <f>D37+D59+D61</f>
        <v>1187105.2999999998</v>
      </c>
      <c r="E36" s="49">
        <f t="shared" si="0"/>
        <v>59.075821594900709</v>
      </c>
      <c r="F36" s="48"/>
    </row>
    <row r="37" spans="1:6" s="40" customFormat="1" ht="37.5" x14ac:dyDescent="0.2">
      <c r="A37" s="29" t="s">
        <v>205</v>
      </c>
      <c r="B37" s="42" t="s">
        <v>18</v>
      </c>
      <c r="C37" s="49">
        <f>SUM(C38:C58)</f>
        <v>2001662.3</v>
      </c>
      <c r="D37" s="49">
        <f>SUM(D38:D58)</f>
        <v>1194151.9999999998</v>
      </c>
      <c r="E37" s="49">
        <f t="shared" si="0"/>
        <v>59.658015240632736</v>
      </c>
      <c r="F37" s="48"/>
    </row>
    <row r="38" spans="1:6" x14ac:dyDescent="0.2">
      <c r="A38" s="25" t="s">
        <v>136</v>
      </c>
      <c r="B38" s="1" t="s">
        <v>115</v>
      </c>
      <c r="C38" s="7">
        <v>169823.4</v>
      </c>
      <c r="D38" s="7">
        <v>91138.6</v>
      </c>
      <c r="E38" s="18">
        <f t="shared" si="0"/>
        <v>53.666691398240765</v>
      </c>
      <c r="F38" s="46"/>
    </row>
    <row r="39" spans="1:6" x14ac:dyDescent="0.2">
      <c r="A39" s="25" t="s">
        <v>160</v>
      </c>
      <c r="B39" s="1" t="s">
        <v>116</v>
      </c>
      <c r="C39" s="7">
        <v>277960.3</v>
      </c>
      <c r="D39" s="7">
        <v>149172</v>
      </c>
      <c r="E39" s="18">
        <f t="shared" si="0"/>
        <v>53.666656713206883</v>
      </c>
      <c r="F39" s="46"/>
    </row>
    <row r="40" spans="1:6" ht="75" x14ac:dyDescent="0.2">
      <c r="A40" s="25" t="s">
        <v>190</v>
      </c>
      <c r="B40" s="1" t="s">
        <v>191</v>
      </c>
      <c r="C40" s="7">
        <v>80409.600000000006</v>
      </c>
      <c r="D40" s="7">
        <v>5662</v>
      </c>
      <c r="E40" s="18">
        <f t="shared" si="0"/>
        <v>7.0414477873288748</v>
      </c>
      <c r="F40" s="46"/>
    </row>
    <row r="41" spans="1:6" ht="37.5" x14ac:dyDescent="0.2">
      <c r="A41" s="25" t="s">
        <v>161</v>
      </c>
      <c r="B41" s="1" t="s">
        <v>149</v>
      </c>
      <c r="C41" s="7">
        <v>22069.8</v>
      </c>
      <c r="D41" s="7">
        <v>9596.7000000000007</v>
      </c>
      <c r="E41" s="18">
        <f t="shared" si="0"/>
        <v>43.483402658836965</v>
      </c>
      <c r="F41" s="46"/>
    </row>
    <row r="42" spans="1:6" ht="37.5" x14ac:dyDescent="0.2">
      <c r="A42" s="25" t="s">
        <v>187</v>
      </c>
      <c r="B42" s="1" t="s">
        <v>172</v>
      </c>
      <c r="C42" s="7">
        <v>2454.6</v>
      </c>
      <c r="D42" s="7">
        <v>2337.6999999999998</v>
      </c>
      <c r="E42" s="18">
        <f t="shared" ref="E42:E62" si="1">IF(C42=0,"-",D42/C42*100)</f>
        <v>95.237513240446503</v>
      </c>
      <c r="F42" s="46"/>
    </row>
    <row r="43" spans="1:6" x14ac:dyDescent="0.2">
      <c r="A43" s="25" t="s">
        <v>188</v>
      </c>
      <c r="B43" s="1" t="s">
        <v>189</v>
      </c>
      <c r="C43" s="7">
        <v>10213.799999999999</v>
      </c>
      <c r="D43" s="7">
        <v>10213.799999999999</v>
      </c>
      <c r="E43" s="18">
        <f t="shared" si="1"/>
        <v>100</v>
      </c>
      <c r="F43" s="46"/>
    </row>
    <row r="44" spans="1:6" x14ac:dyDescent="0.2">
      <c r="A44" s="25" t="s">
        <v>162</v>
      </c>
      <c r="B44" s="1" t="s">
        <v>163</v>
      </c>
      <c r="C44" s="7">
        <v>114.3</v>
      </c>
      <c r="D44" s="10">
        <v>114.3</v>
      </c>
      <c r="E44" s="18">
        <f t="shared" si="1"/>
        <v>100</v>
      </c>
      <c r="F44" s="46"/>
    </row>
    <row r="45" spans="1:6" ht="37.5" x14ac:dyDescent="0.2">
      <c r="A45" s="25" t="s">
        <v>197</v>
      </c>
      <c r="B45" s="1" t="s">
        <v>173</v>
      </c>
      <c r="C45" s="7">
        <v>8054</v>
      </c>
      <c r="D45" s="10">
        <v>8054</v>
      </c>
      <c r="E45" s="18">
        <f t="shared" si="1"/>
        <v>100</v>
      </c>
      <c r="F45" s="46"/>
    </row>
    <row r="46" spans="1:6" x14ac:dyDescent="0.2">
      <c r="A46" s="25" t="s">
        <v>181</v>
      </c>
      <c r="B46" s="1" t="s">
        <v>182</v>
      </c>
      <c r="C46" s="7">
        <v>702.7</v>
      </c>
      <c r="D46" s="10">
        <v>702.6</v>
      </c>
      <c r="E46" s="18">
        <f t="shared" si="1"/>
        <v>99.985769176035291</v>
      </c>
      <c r="F46" s="46"/>
    </row>
    <row r="47" spans="1:6" ht="37.5" x14ac:dyDescent="0.2">
      <c r="A47" s="25" t="s">
        <v>192</v>
      </c>
      <c r="B47" s="1" t="s">
        <v>193</v>
      </c>
      <c r="C47" s="7">
        <v>16166.4</v>
      </c>
      <c r="D47" s="10">
        <v>11621.3</v>
      </c>
      <c r="E47" s="18">
        <f t="shared" si="1"/>
        <v>71.885515637371327</v>
      </c>
      <c r="F47" s="46"/>
    </row>
    <row r="48" spans="1:6" x14ac:dyDescent="0.2">
      <c r="A48" s="25" t="s">
        <v>135</v>
      </c>
      <c r="B48" s="1" t="s">
        <v>113</v>
      </c>
      <c r="C48" s="7">
        <v>369665.7</v>
      </c>
      <c r="D48" s="10">
        <v>91080.8</v>
      </c>
      <c r="E48" s="18">
        <f t="shared" si="1"/>
        <v>24.638693825258876</v>
      </c>
      <c r="F48" s="46"/>
    </row>
    <row r="49" spans="1:6" x14ac:dyDescent="0.2">
      <c r="A49" s="25" t="s">
        <v>17</v>
      </c>
      <c r="B49" s="1" t="s">
        <v>114</v>
      </c>
      <c r="C49" s="7">
        <v>15919.3</v>
      </c>
      <c r="D49" s="7">
        <v>8990.6</v>
      </c>
      <c r="E49" s="18">
        <f t="shared" si="1"/>
        <v>56.476101336114027</v>
      </c>
      <c r="F49" s="46"/>
    </row>
    <row r="50" spans="1:6" ht="37.5" x14ac:dyDescent="0.2">
      <c r="A50" s="25" t="s">
        <v>134</v>
      </c>
      <c r="B50" s="1" t="s">
        <v>112</v>
      </c>
      <c r="C50" s="7">
        <v>5162.1000000000004</v>
      </c>
      <c r="D50" s="7">
        <v>3043.3</v>
      </c>
      <c r="E50" s="18">
        <f t="shared" si="1"/>
        <v>58.954688983165774</v>
      </c>
      <c r="F50" s="46"/>
    </row>
    <row r="51" spans="1:6" ht="37.5" x14ac:dyDescent="0.2">
      <c r="A51" s="26" t="s">
        <v>164</v>
      </c>
      <c r="B51" s="1" t="s">
        <v>165</v>
      </c>
      <c r="C51" s="10">
        <v>129.1</v>
      </c>
      <c r="D51" s="10">
        <v>129.1</v>
      </c>
      <c r="E51" s="18">
        <f t="shared" si="1"/>
        <v>100</v>
      </c>
      <c r="F51" s="46"/>
    </row>
    <row r="52" spans="1:6" x14ac:dyDescent="0.2">
      <c r="A52" s="26" t="s">
        <v>151</v>
      </c>
      <c r="B52" s="1" t="s">
        <v>150</v>
      </c>
      <c r="C52" s="10">
        <v>6564.1</v>
      </c>
      <c r="D52" s="10">
        <v>3654.6</v>
      </c>
      <c r="E52" s="18">
        <f t="shared" si="1"/>
        <v>55.675568623268987</v>
      </c>
      <c r="F52" s="46"/>
    </row>
    <row r="53" spans="1:6" x14ac:dyDescent="0.2">
      <c r="A53" s="25" t="s">
        <v>166</v>
      </c>
      <c r="B53" s="1" t="s">
        <v>152</v>
      </c>
      <c r="C53" s="10">
        <v>949979</v>
      </c>
      <c r="D53" s="7">
        <v>758907.5</v>
      </c>
      <c r="E53" s="18">
        <f t="shared" si="1"/>
        <v>79.886765917983453</v>
      </c>
      <c r="F53" s="46"/>
    </row>
    <row r="54" spans="1:6" ht="112.5" x14ac:dyDescent="0.2">
      <c r="A54" s="25" t="s">
        <v>168</v>
      </c>
      <c r="B54" s="1" t="s">
        <v>153</v>
      </c>
      <c r="C54" s="10">
        <v>2265.5</v>
      </c>
      <c r="D54" s="7">
        <v>1197.3</v>
      </c>
      <c r="E54" s="18">
        <f t="shared" si="1"/>
        <v>52.849260648863385</v>
      </c>
      <c r="F54" s="46"/>
    </row>
    <row r="55" spans="1:6" ht="56.25" x14ac:dyDescent="0.2">
      <c r="A55" s="25" t="s">
        <v>167</v>
      </c>
      <c r="B55" s="1" t="s">
        <v>183</v>
      </c>
      <c r="C55" s="10">
        <v>5153.7</v>
      </c>
      <c r="D55" s="7">
        <v>2967.9</v>
      </c>
      <c r="E55" s="18">
        <f t="shared" si="1"/>
        <v>57.587752488503405</v>
      </c>
      <c r="F55" s="46"/>
    </row>
    <row r="56" spans="1:6" x14ac:dyDescent="0.2">
      <c r="A56" s="25" t="s">
        <v>121</v>
      </c>
      <c r="B56" s="1" t="s">
        <v>122</v>
      </c>
      <c r="C56" s="10"/>
      <c r="D56" s="7"/>
      <c r="E56" s="18" t="str">
        <f t="shared" si="1"/>
        <v>-</v>
      </c>
      <c r="F56" s="46"/>
    </row>
    <row r="57" spans="1:6" ht="37.5" x14ac:dyDescent="0.2">
      <c r="A57" s="25" t="s">
        <v>133</v>
      </c>
      <c r="B57" s="1" t="s">
        <v>154</v>
      </c>
      <c r="C57" s="10">
        <v>57912.9</v>
      </c>
      <c r="D57" s="8">
        <v>35567.9</v>
      </c>
      <c r="E57" s="18">
        <f t="shared" si="1"/>
        <v>61.416195700785146</v>
      </c>
      <c r="F57" s="46"/>
    </row>
    <row r="58" spans="1:6" x14ac:dyDescent="0.2">
      <c r="A58" s="25" t="s">
        <v>121</v>
      </c>
      <c r="B58" s="1" t="s">
        <v>155</v>
      </c>
      <c r="C58" s="10">
        <v>942</v>
      </c>
      <c r="D58" s="7">
        <v>0</v>
      </c>
      <c r="E58" s="18">
        <f t="shared" si="1"/>
        <v>0</v>
      </c>
      <c r="F58" s="46"/>
    </row>
    <row r="59" spans="1:6" s="40" customFormat="1" x14ac:dyDescent="0.2">
      <c r="A59" s="24" t="s">
        <v>198</v>
      </c>
      <c r="B59" s="2" t="s">
        <v>199</v>
      </c>
      <c r="C59" s="9">
        <f>C60</f>
        <v>7798.2</v>
      </c>
      <c r="D59" s="9">
        <f>D60</f>
        <v>-6866</v>
      </c>
      <c r="E59" s="17">
        <f t="shared" si="1"/>
        <v>-88.045959323946548</v>
      </c>
      <c r="F59" s="51"/>
    </row>
    <row r="60" spans="1:6" x14ac:dyDescent="0.2">
      <c r="A60" s="27" t="s">
        <v>177</v>
      </c>
      <c r="B60" s="23" t="s">
        <v>200</v>
      </c>
      <c r="C60" s="10">
        <v>7798.2</v>
      </c>
      <c r="D60" s="10">
        <v>-6866</v>
      </c>
      <c r="E60" s="22">
        <f t="shared" si="1"/>
        <v>-88.045959323946548</v>
      </c>
      <c r="F60" s="50"/>
    </row>
    <row r="61" spans="1:6" s="40" customFormat="1" ht="37.5" x14ac:dyDescent="0.2">
      <c r="A61" s="24" t="s">
        <v>201</v>
      </c>
      <c r="B61" s="2" t="s">
        <v>184</v>
      </c>
      <c r="C61" s="19"/>
      <c r="D61" s="9">
        <v>-180.7</v>
      </c>
      <c r="E61" s="17" t="str">
        <f t="shared" si="1"/>
        <v>-</v>
      </c>
      <c r="F61" s="51"/>
    </row>
    <row r="62" spans="1:6" s="40" customFormat="1" ht="19.5" thickBot="1" x14ac:dyDescent="0.25">
      <c r="A62" s="63" t="s">
        <v>19</v>
      </c>
      <c r="B62" s="64"/>
      <c r="C62" s="65">
        <f>C5+C36</f>
        <v>2531159.4</v>
      </c>
      <c r="D62" s="65">
        <f>D5+D36</f>
        <v>1476410.2999999998</v>
      </c>
      <c r="E62" s="66">
        <f t="shared" si="1"/>
        <v>58.329408254572982</v>
      </c>
      <c r="F62" s="51"/>
    </row>
    <row r="63" spans="1:6" ht="19.5" thickBot="1" x14ac:dyDescent="0.25">
      <c r="A63" s="71" t="s">
        <v>86</v>
      </c>
      <c r="B63" s="72"/>
      <c r="C63" s="72"/>
      <c r="D63" s="72"/>
      <c r="E63" s="73"/>
    </row>
    <row r="64" spans="1:6" x14ac:dyDescent="0.2">
      <c r="A64" s="67" t="s">
        <v>20</v>
      </c>
      <c r="B64" s="68" t="s">
        <v>53</v>
      </c>
      <c r="C64" s="69">
        <f>SUM(C65:C71)</f>
        <v>205620.4</v>
      </c>
      <c r="D64" s="69">
        <f>SUM(D65:D71)</f>
        <v>128004.00000000001</v>
      </c>
      <c r="E64" s="69">
        <f>IF(C64=0,"-",D64/C64*100)</f>
        <v>62.252578051594107</v>
      </c>
    </row>
    <row r="65" spans="1:5" ht="37.5" x14ac:dyDescent="0.2">
      <c r="A65" s="16" t="s">
        <v>21</v>
      </c>
      <c r="B65" s="4" t="s">
        <v>54</v>
      </c>
      <c r="C65" s="12">
        <v>5978.4</v>
      </c>
      <c r="D65" s="12">
        <v>3634.8</v>
      </c>
      <c r="E65" s="12">
        <f t="shared" ref="E65:E107" si="2">IF(C65=0,"-",D65/C65*100)</f>
        <v>60.798875953432365</v>
      </c>
    </row>
    <row r="66" spans="1:5" ht="37.5" x14ac:dyDescent="0.2">
      <c r="A66" s="16" t="s">
        <v>22</v>
      </c>
      <c r="B66" s="4" t="s">
        <v>55</v>
      </c>
      <c r="C66" s="12">
        <v>6681.4</v>
      </c>
      <c r="D66" s="12">
        <v>3903.8</v>
      </c>
      <c r="E66" s="12">
        <f t="shared" si="2"/>
        <v>58.427874397581348</v>
      </c>
    </row>
    <row r="67" spans="1:5" ht="37.5" x14ac:dyDescent="0.2">
      <c r="A67" s="16" t="s">
        <v>23</v>
      </c>
      <c r="B67" s="4" t="s">
        <v>56</v>
      </c>
      <c r="C67" s="12">
        <v>124882.8</v>
      </c>
      <c r="D67" s="20">
        <v>82386.8</v>
      </c>
      <c r="E67" s="12">
        <f t="shared" si="2"/>
        <v>65.97129468589749</v>
      </c>
    </row>
    <row r="68" spans="1:5" x14ac:dyDescent="0.2">
      <c r="A68" s="16" t="s">
        <v>24</v>
      </c>
      <c r="B68" s="4" t="s">
        <v>57</v>
      </c>
      <c r="C68" s="12">
        <v>129.1</v>
      </c>
      <c r="D68" s="12">
        <v>129.1</v>
      </c>
      <c r="E68" s="12">
        <f t="shared" si="2"/>
        <v>100</v>
      </c>
    </row>
    <row r="69" spans="1:5" x14ac:dyDescent="0.2">
      <c r="A69" s="16" t="s">
        <v>25</v>
      </c>
      <c r="B69" s="4" t="s">
        <v>58</v>
      </c>
      <c r="C69" s="12">
        <v>28461.8</v>
      </c>
      <c r="D69" s="12">
        <v>16744.8</v>
      </c>
      <c r="E69" s="12">
        <f t="shared" si="2"/>
        <v>58.832540457736336</v>
      </c>
    </row>
    <row r="70" spans="1:5" x14ac:dyDescent="0.2">
      <c r="A70" s="16" t="s">
        <v>26</v>
      </c>
      <c r="B70" s="4" t="s">
        <v>59</v>
      </c>
      <c r="C70" s="12">
        <v>1000</v>
      </c>
      <c r="D70" s="12">
        <v>0</v>
      </c>
      <c r="E70" s="12">
        <f t="shared" si="2"/>
        <v>0</v>
      </c>
    </row>
    <row r="71" spans="1:5" x14ac:dyDescent="0.2">
      <c r="A71" s="16" t="s">
        <v>27</v>
      </c>
      <c r="B71" s="4" t="s">
        <v>60</v>
      </c>
      <c r="C71" s="12">
        <v>38486.9</v>
      </c>
      <c r="D71" s="20">
        <v>21204.7</v>
      </c>
      <c r="E71" s="12">
        <f t="shared" si="2"/>
        <v>55.095889770285481</v>
      </c>
    </row>
    <row r="72" spans="1:5" x14ac:dyDescent="0.2">
      <c r="A72" s="16" t="s">
        <v>98</v>
      </c>
      <c r="B72" s="4" t="s">
        <v>99</v>
      </c>
      <c r="C72" s="12">
        <f>C73</f>
        <v>5162.1000000000004</v>
      </c>
      <c r="D72" s="12">
        <f>D73</f>
        <v>3043.3</v>
      </c>
      <c r="E72" s="12">
        <f t="shared" si="2"/>
        <v>58.954688983165774</v>
      </c>
    </row>
    <row r="73" spans="1:5" x14ac:dyDescent="0.2">
      <c r="A73" s="16" t="s">
        <v>100</v>
      </c>
      <c r="B73" s="4" t="s">
        <v>101</v>
      </c>
      <c r="C73" s="12">
        <v>5162.1000000000004</v>
      </c>
      <c r="D73" s="20">
        <v>3043.3</v>
      </c>
      <c r="E73" s="12">
        <f t="shared" si="2"/>
        <v>58.954688983165774</v>
      </c>
    </row>
    <row r="74" spans="1:5" x14ac:dyDescent="0.2">
      <c r="A74" s="16" t="s">
        <v>28</v>
      </c>
      <c r="B74" s="4" t="s">
        <v>61</v>
      </c>
      <c r="C74" s="12">
        <f>SUM(C75:C76)</f>
        <v>36732.9</v>
      </c>
      <c r="D74" s="12">
        <f>SUM(D75:D76)</f>
        <v>21957.7</v>
      </c>
      <c r="E74" s="12">
        <f t="shared" si="2"/>
        <v>59.776657982353697</v>
      </c>
    </row>
    <row r="75" spans="1:5" x14ac:dyDescent="0.2">
      <c r="A75" s="16" t="s">
        <v>102</v>
      </c>
      <c r="B75" s="4" t="s">
        <v>103</v>
      </c>
      <c r="C75" s="12">
        <v>36692.9</v>
      </c>
      <c r="D75" s="12">
        <v>21947.7</v>
      </c>
      <c r="E75" s="12">
        <f t="shared" si="2"/>
        <v>59.814569031065957</v>
      </c>
    </row>
    <row r="76" spans="1:5" x14ac:dyDescent="0.2">
      <c r="A76" s="16" t="s">
        <v>29</v>
      </c>
      <c r="B76" s="4" t="s">
        <v>62</v>
      </c>
      <c r="C76" s="12">
        <v>40</v>
      </c>
      <c r="D76" s="12">
        <v>10</v>
      </c>
      <c r="E76" s="12">
        <f t="shared" si="2"/>
        <v>25</v>
      </c>
    </row>
    <row r="77" spans="1:5" x14ac:dyDescent="0.2">
      <c r="A77" s="16" t="s">
        <v>30</v>
      </c>
      <c r="B77" s="4" t="s">
        <v>63</v>
      </c>
      <c r="C77" s="12">
        <f>SUM(C78:C82)</f>
        <v>157813.02710000001</v>
      </c>
      <c r="D77" s="12">
        <f>SUM(D78:D82)</f>
        <v>31249.47597</v>
      </c>
      <c r="E77" s="12">
        <f t="shared" si="2"/>
        <v>19.801582001337835</v>
      </c>
    </row>
    <row r="78" spans="1:5" x14ac:dyDescent="0.2">
      <c r="A78" s="16" t="s">
        <v>31</v>
      </c>
      <c r="B78" s="4" t="s">
        <v>64</v>
      </c>
      <c r="C78" s="20">
        <v>75</v>
      </c>
      <c r="D78" s="20">
        <v>0</v>
      </c>
      <c r="E78" s="12">
        <f t="shared" si="2"/>
        <v>0</v>
      </c>
    </row>
    <row r="79" spans="1:5" x14ac:dyDescent="0.2">
      <c r="A79" s="16" t="s">
        <v>32</v>
      </c>
      <c r="B79" s="4" t="s">
        <v>65</v>
      </c>
      <c r="C79" s="20">
        <v>6859.5</v>
      </c>
      <c r="D79" s="20">
        <v>3031.2</v>
      </c>
      <c r="E79" s="12">
        <f t="shared" si="2"/>
        <v>44.189809752897439</v>
      </c>
    </row>
    <row r="80" spans="1:5" x14ac:dyDescent="0.2">
      <c r="A80" s="16" t="s">
        <v>105</v>
      </c>
      <c r="B80" s="4" t="s">
        <v>104</v>
      </c>
      <c r="C80" s="20">
        <v>150677.85113</v>
      </c>
      <c r="D80" s="20">
        <v>28134.1</v>
      </c>
      <c r="E80" s="12">
        <f t="shared" si="2"/>
        <v>18.671689162680455</v>
      </c>
    </row>
    <row r="81" spans="1:5" x14ac:dyDescent="0.2">
      <c r="A81" s="16" t="s">
        <v>170</v>
      </c>
      <c r="B81" s="4" t="s">
        <v>169</v>
      </c>
      <c r="C81" s="12">
        <v>64.675970000000007</v>
      </c>
      <c r="D81" s="20">
        <v>64.675970000000007</v>
      </c>
      <c r="E81" s="12">
        <f t="shared" si="2"/>
        <v>100</v>
      </c>
    </row>
    <row r="82" spans="1:5" x14ac:dyDescent="0.2">
      <c r="A82" s="16" t="s">
        <v>33</v>
      </c>
      <c r="B82" s="4" t="s">
        <v>66</v>
      </c>
      <c r="C82" s="12">
        <v>136</v>
      </c>
      <c r="D82" s="12">
        <v>19.5</v>
      </c>
      <c r="E82" s="12">
        <f t="shared" si="2"/>
        <v>14.338235294117647</v>
      </c>
    </row>
    <row r="83" spans="1:5" x14ac:dyDescent="0.2">
      <c r="A83" s="16" t="s">
        <v>34</v>
      </c>
      <c r="B83" s="4" t="s">
        <v>67</v>
      </c>
      <c r="C83" s="20">
        <f>C85+C86+C87+C84</f>
        <v>446590.80000000005</v>
      </c>
      <c r="D83" s="20">
        <f>D85+D86+D87+D84</f>
        <v>124595.3</v>
      </c>
      <c r="E83" s="12">
        <f t="shared" si="2"/>
        <v>27.899208850697327</v>
      </c>
    </row>
    <row r="84" spans="1:5" x14ac:dyDescent="0.2">
      <c r="A84" s="16" t="s">
        <v>106</v>
      </c>
      <c r="B84" s="4" t="s">
        <v>107</v>
      </c>
      <c r="C84" s="12">
        <v>194360.2</v>
      </c>
      <c r="D84" s="12">
        <v>18647.8</v>
      </c>
      <c r="E84" s="12">
        <f t="shared" si="2"/>
        <v>9.5944540085881762</v>
      </c>
    </row>
    <row r="85" spans="1:5" x14ac:dyDescent="0.2">
      <c r="A85" s="16" t="s">
        <v>35</v>
      </c>
      <c r="B85" s="4" t="s">
        <v>68</v>
      </c>
      <c r="C85" s="12">
        <v>68747.399999999994</v>
      </c>
      <c r="D85" s="12">
        <v>799.7</v>
      </c>
      <c r="E85" s="12">
        <f t="shared" si="2"/>
        <v>1.1632439917727799</v>
      </c>
    </row>
    <row r="86" spans="1:5" x14ac:dyDescent="0.2">
      <c r="A86" s="16" t="s">
        <v>36</v>
      </c>
      <c r="B86" s="4" t="s">
        <v>69</v>
      </c>
      <c r="C86" s="12">
        <v>32449.1</v>
      </c>
      <c r="D86" s="12">
        <v>15472.4</v>
      </c>
      <c r="E86" s="12">
        <f t="shared" si="2"/>
        <v>47.682062060272862</v>
      </c>
    </row>
    <row r="87" spans="1:5" x14ac:dyDescent="0.2">
      <c r="A87" s="16" t="s">
        <v>108</v>
      </c>
      <c r="B87" s="4" t="s">
        <v>109</v>
      </c>
      <c r="C87" s="12">
        <v>151034.1</v>
      </c>
      <c r="D87" s="12">
        <v>89675.4</v>
      </c>
      <c r="E87" s="12">
        <f t="shared" si="2"/>
        <v>59.374273756721166</v>
      </c>
    </row>
    <row r="88" spans="1:5" x14ac:dyDescent="0.2">
      <c r="A88" s="16" t="s">
        <v>117</v>
      </c>
      <c r="B88" s="4" t="s">
        <v>119</v>
      </c>
      <c r="C88" s="12">
        <f>C89</f>
        <v>6353.5</v>
      </c>
      <c r="D88" s="12">
        <f>D89</f>
        <v>1286.0999999999999</v>
      </c>
      <c r="E88" s="12">
        <f t="shared" si="2"/>
        <v>20.242386086409063</v>
      </c>
    </row>
    <row r="89" spans="1:5" x14ac:dyDescent="0.2">
      <c r="A89" s="16" t="s">
        <v>118</v>
      </c>
      <c r="B89" s="4" t="s">
        <v>120</v>
      </c>
      <c r="C89" s="12">
        <v>6353.5</v>
      </c>
      <c r="D89" s="12">
        <v>1286.0999999999999</v>
      </c>
      <c r="E89" s="12">
        <f t="shared" si="2"/>
        <v>20.242386086409063</v>
      </c>
    </row>
    <row r="90" spans="1:5" x14ac:dyDescent="0.2">
      <c r="A90" s="16" t="s">
        <v>37</v>
      </c>
      <c r="B90" s="4" t="s">
        <v>70</v>
      </c>
      <c r="C90" s="12">
        <f>SUM(C91:C95)</f>
        <v>1381037.6</v>
      </c>
      <c r="D90" s="20">
        <f>SUM(D91:D95)</f>
        <v>977289.10000000021</v>
      </c>
      <c r="E90" s="12">
        <f t="shared" si="2"/>
        <v>70.764843766744661</v>
      </c>
    </row>
    <row r="91" spans="1:5" x14ac:dyDescent="0.2">
      <c r="A91" s="16" t="s">
        <v>38</v>
      </c>
      <c r="B91" s="4" t="s">
        <v>71</v>
      </c>
      <c r="C91" s="12">
        <v>367870.2</v>
      </c>
      <c r="D91" s="20">
        <v>252496.8</v>
      </c>
      <c r="E91" s="12">
        <f t="shared" si="2"/>
        <v>68.63747049910539</v>
      </c>
    </row>
    <row r="92" spans="1:5" x14ac:dyDescent="0.2">
      <c r="A92" s="16" t="s">
        <v>39</v>
      </c>
      <c r="B92" s="4" t="s">
        <v>72</v>
      </c>
      <c r="C92" s="12">
        <v>854025.4</v>
      </c>
      <c r="D92" s="12">
        <v>625087.30000000005</v>
      </c>
      <c r="E92" s="12">
        <f t="shared" si="2"/>
        <v>73.193057255674134</v>
      </c>
    </row>
    <row r="93" spans="1:5" x14ac:dyDescent="0.2">
      <c r="A93" s="16" t="s">
        <v>40</v>
      </c>
      <c r="B93" s="4" t="s">
        <v>73</v>
      </c>
      <c r="C93" s="12">
        <v>61190.3</v>
      </c>
      <c r="D93" s="20">
        <v>37624.9</v>
      </c>
      <c r="E93" s="12">
        <f t="shared" si="2"/>
        <v>61.48834047226439</v>
      </c>
    </row>
    <row r="94" spans="1:5" x14ac:dyDescent="0.2">
      <c r="A94" s="16" t="s">
        <v>41</v>
      </c>
      <c r="B94" s="4" t="s">
        <v>74</v>
      </c>
      <c r="C94" s="12">
        <v>140</v>
      </c>
      <c r="D94" s="12">
        <v>81.8</v>
      </c>
      <c r="E94" s="12">
        <f t="shared" si="2"/>
        <v>58.428571428571431</v>
      </c>
    </row>
    <row r="95" spans="1:5" x14ac:dyDescent="0.2">
      <c r="A95" s="16" t="s">
        <v>42</v>
      </c>
      <c r="B95" s="4" t="s">
        <v>75</v>
      </c>
      <c r="C95" s="20">
        <v>97811.7</v>
      </c>
      <c r="D95" s="20">
        <v>61998.3</v>
      </c>
      <c r="E95" s="12">
        <f t="shared" si="2"/>
        <v>63.385361873886261</v>
      </c>
    </row>
    <row r="96" spans="1:5" x14ac:dyDescent="0.2">
      <c r="A96" s="16" t="s">
        <v>43</v>
      </c>
      <c r="B96" s="4" t="s">
        <v>76</v>
      </c>
      <c r="C96" s="12">
        <f>C97+C98</f>
        <v>150995.44500000001</v>
      </c>
      <c r="D96" s="12">
        <f>D97+D98</f>
        <v>83784.800000000003</v>
      </c>
      <c r="E96" s="12">
        <f t="shared" si="2"/>
        <v>55.488296352250885</v>
      </c>
    </row>
    <row r="97" spans="1:6" x14ac:dyDescent="0.2">
      <c r="A97" s="16" t="s">
        <v>44</v>
      </c>
      <c r="B97" s="4" t="s">
        <v>77</v>
      </c>
      <c r="C97" s="12">
        <v>130706.44500000001</v>
      </c>
      <c r="D97" s="12">
        <v>72897.3</v>
      </c>
      <c r="E97" s="12">
        <f t="shared" si="2"/>
        <v>55.771771621514141</v>
      </c>
    </row>
    <row r="98" spans="1:6" x14ac:dyDescent="0.2">
      <c r="A98" s="16" t="s">
        <v>45</v>
      </c>
      <c r="B98" s="4" t="s">
        <v>78</v>
      </c>
      <c r="C98" s="12">
        <v>20289</v>
      </c>
      <c r="D98" s="12">
        <v>10887.5</v>
      </c>
      <c r="E98" s="12">
        <f t="shared" si="2"/>
        <v>53.662082902065158</v>
      </c>
    </row>
    <row r="99" spans="1:6" x14ac:dyDescent="0.2">
      <c r="A99" s="16" t="s">
        <v>46</v>
      </c>
      <c r="B99" s="4" t="s">
        <v>79</v>
      </c>
      <c r="C99" s="12">
        <f>C100+C101+C103+C102</f>
        <v>40264.5</v>
      </c>
      <c r="D99" s="12">
        <f>D100+D101+D103+D102</f>
        <v>23764.2</v>
      </c>
      <c r="E99" s="12">
        <f t="shared" si="2"/>
        <v>59.02022873747346</v>
      </c>
    </row>
    <row r="100" spans="1:6" x14ac:dyDescent="0.2">
      <c r="A100" s="16" t="s">
        <v>47</v>
      </c>
      <c r="B100" s="4" t="s">
        <v>80</v>
      </c>
      <c r="C100" s="12">
        <v>21557.599999999999</v>
      </c>
      <c r="D100" s="12">
        <v>11844.2</v>
      </c>
      <c r="E100" s="12">
        <f t="shared" si="2"/>
        <v>54.94210858351579</v>
      </c>
    </row>
    <row r="101" spans="1:6" x14ac:dyDescent="0.2">
      <c r="A101" s="16" t="s">
        <v>48</v>
      </c>
      <c r="B101" s="4" t="s">
        <v>81</v>
      </c>
      <c r="C101" s="12">
        <v>613</v>
      </c>
      <c r="D101" s="20">
        <v>139.19999999999999</v>
      </c>
      <c r="E101" s="12">
        <f t="shared" si="2"/>
        <v>22.707993474714517</v>
      </c>
    </row>
    <row r="102" spans="1:6" x14ac:dyDescent="0.2">
      <c r="A102" s="16" t="s">
        <v>49</v>
      </c>
      <c r="B102" s="4" t="s">
        <v>82</v>
      </c>
      <c r="C102" s="12">
        <v>17783.900000000001</v>
      </c>
      <c r="D102" s="12">
        <v>11630.8</v>
      </c>
      <c r="E102" s="12">
        <f t="shared" si="2"/>
        <v>65.40072762442432</v>
      </c>
    </row>
    <row r="103" spans="1:6" x14ac:dyDescent="0.2">
      <c r="A103" s="16" t="s">
        <v>50</v>
      </c>
      <c r="B103" s="4" t="s">
        <v>83</v>
      </c>
      <c r="C103" s="12">
        <v>310</v>
      </c>
      <c r="D103" s="12">
        <v>150</v>
      </c>
      <c r="E103" s="12">
        <f t="shared" si="2"/>
        <v>48.387096774193552</v>
      </c>
    </row>
    <row r="104" spans="1:6" x14ac:dyDescent="0.2">
      <c r="A104" s="16" t="s">
        <v>51</v>
      </c>
      <c r="B104" s="4" t="s">
        <v>84</v>
      </c>
      <c r="C104" s="12">
        <f>C105+C106</f>
        <v>123934.8</v>
      </c>
      <c r="D104" s="12">
        <f>D105+D106</f>
        <v>90206.399999999994</v>
      </c>
      <c r="E104" s="12">
        <f t="shared" si="2"/>
        <v>72.78536779016062</v>
      </c>
    </row>
    <row r="105" spans="1:6" x14ac:dyDescent="0.2">
      <c r="A105" s="16" t="s">
        <v>110</v>
      </c>
      <c r="B105" s="4" t="s">
        <v>111</v>
      </c>
      <c r="C105" s="12">
        <v>106192.6</v>
      </c>
      <c r="D105" s="12">
        <v>79589.2</v>
      </c>
      <c r="E105" s="12">
        <f t="shared" si="2"/>
        <v>74.947971892580085</v>
      </c>
    </row>
    <row r="106" spans="1:6" x14ac:dyDescent="0.2">
      <c r="A106" s="16" t="s">
        <v>141</v>
      </c>
      <c r="B106" s="4" t="s">
        <v>142</v>
      </c>
      <c r="C106" s="12">
        <v>17742.2</v>
      </c>
      <c r="D106" s="12">
        <v>10617.2</v>
      </c>
      <c r="E106" s="12">
        <f t="shared" si="2"/>
        <v>59.841507817519812</v>
      </c>
    </row>
    <row r="107" spans="1:6" s="40" customFormat="1" x14ac:dyDescent="0.2">
      <c r="A107" s="5" t="s">
        <v>52</v>
      </c>
      <c r="B107" s="3" t="s">
        <v>85</v>
      </c>
      <c r="C107" s="11">
        <f>C64+C72+C74+C77+C83+C88+C90+C96+C99+C104</f>
        <v>2554505.0721</v>
      </c>
      <c r="D107" s="11">
        <f>D64+D72+D74+D77+D83+D88+D90+D96+D99+D104</f>
        <v>1485180.3759700002</v>
      </c>
      <c r="E107" s="11">
        <f t="shared" si="2"/>
        <v>58.139652654870929</v>
      </c>
      <c r="F107" s="70"/>
    </row>
    <row r="108" spans="1:6" s="40" customFormat="1" x14ac:dyDescent="0.2">
      <c r="A108" s="15" t="s">
        <v>210</v>
      </c>
      <c r="B108" s="3"/>
      <c r="C108" s="13">
        <f>C62-C107</f>
        <v>-23345.672100000083</v>
      </c>
      <c r="D108" s="13">
        <f>D62-D107</f>
        <v>-8770.0759700003546</v>
      </c>
      <c r="E108" s="11"/>
      <c r="F108" s="70"/>
    </row>
    <row r="110" spans="1:6" ht="37.5" x14ac:dyDescent="0.2">
      <c r="A110" s="35" t="s">
        <v>171</v>
      </c>
      <c r="C110" s="38" t="s">
        <v>209</v>
      </c>
    </row>
    <row r="113" spans="3:4" x14ac:dyDescent="0.2">
      <c r="C113" s="38">
        <v>-23345.659</v>
      </c>
      <c r="D113" s="38">
        <v>-8770.0990000000002</v>
      </c>
    </row>
    <row r="114" spans="3:4" x14ac:dyDescent="0.2">
      <c r="C114" s="38">
        <f>C108-C113</f>
        <v>-1.3100000083795749E-2</v>
      </c>
      <c r="D114" s="38">
        <f>D108-D113</f>
        <v>2.302999964558694E-2</v>
      </c>
    </row>
  </sheetData>
  <mergeCells count="5">
    <mergeCell ref="A1:E1"/>
    <mergeCell ref="A63:E63"/>
    <mergeCell ref="A6:B6"/>
    <mergeCell ref="A17:B17"/>
    <mergeCell ref="A4:E4"/>
  </mergeCells>
  <pageMargins left="0.39370078740157483" right="0" top="0.47244094488188981" bottom="0.19685039370078741" header="0.19685039370078741" footer="0.19685039370078741"/>
  <pageSetup paperSize="9" scale="6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наташа</dc:creator>
  <cp:lastModifiedBy>Юлия</cp:lastModifiedBy>
  <cp:lastPrinted>2026-08-10T06:36:48Z</cp:lastPrinted>
  <dcterms:created xsi:type="dcterms:W3CDTF">2018-02-13T00:40:04Z</dcterms:created>
  <dcterms:modified xsi:type="dcterms:W3CDTF">2026-08-10T06:37:01Z</dcterms:modified>
</cp:coreProperties>
</file>