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nserver\finans\ВСЕ СПРАВКИ\2026 год\"/>
    </mc:Choice>
  </mc:AlternateContent>
  <xr:revisionPtr revIDLastSave="0" documentId="13_ncr:1_{5EDB003A-80C5-4D9B-AEE0-F04A343DC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" i="1" l="1"/>
  <c r="E44" i="1"/>
  <c r="C4" i="1"/>
  <c r="D128" i="1"/>
  <c r="C128" i="1"/>
  <c r="E30" i="1" l="1"/>
  <c r="D4" i="1"/>
  <c r="E4" i="1" s="1"/>
  <c r="D17" i="1"/>
  <c r="D60" i="1" l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3" i="1"/>
  <c r="E54" i="1"/>
  <c r="E55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9" i="1"/>
  <c r="E80" i="1"/>
  <c r="E81" i="1"/>
  <c r="E82" i="1"/>
  <c r="E83" i="1"/>
  <c r="E84" i="1"/>
  <c r="E85" i="1"/>
  <c r="E86" i="1"/>
  <c r="E88" i="1"/>
  <c r="E89" i="1"/>
  <c r="E90" i="1"/>
  <c r="E91" i="1"/>
  <c r="E92" i="1"/>
  <c r="E93" i="1"/>
  <c r="E95" i="1"/>
  <c r="E96" i="1"/>
  <c r="E97" i="1"/>
  <c r="E98" i="1"/>
  <c r="E99" i="1"/>
  <c r="D119" i="1"/>
  <c r="C119" i="1"/>
  <c r="E126" i="1"/>
  <c r="C146" i="1" l="1"/>
  <c r="E154" i="1" l="1"/>
  <c r="D151" i="1"/>
  <c r="C151" i="1"/>
  <c r="C17" i="1" l="1"/>
  <c r="E17" i="1" l="1"/>
  <c r="D94" i="1"/>
  <c r="D102" i="1" s="1"/>
  <c r="C94" i="1" l="1"/>
  <c r="E94" i="1" l="1"/>
  <c r="D136" i="1"/>
  <c r="C136" i="1"/>
  <c r="E140" i="1"/>
  <c r="E123" i="1" l="1"/>
  <c r="E122" i="1"/>
  <c r="E135" i="1" l="1"/>
  <c r="D134" i="1"/>
  <c r="C134" i="1"/>
  <c r="E134" i="1" l="1"/>
  <c r="E108" i="1" l="1"/>
  <c r="E153" i="1" l="1"/>
  <c r="E125" i="1" l="1"/>
  <c r="E133" i="1" l="1"/>
  <c r="E129" i="1"/>
  <c r="E120" i="1"/>
  <c r="E117" i="1"/>
  <c r="E114" i="1"/>
  <c r="D113" i="1"/>
  <c r="C113" i="1"/>
  <c r="E113" i="1" l="1"/>
  <c r="E156" i="1" l="1"/>
  <c r="D155" i="1"/>
  <c r="C155" i="1"/>
  <c r="E152" i="1"/>
  <c r="E150" i="1"/>
  <c r="E149" i="1"/>
  <c r="E148" i="1"/>
  <c r="E147" i="1"/>
  <c r="D146" i="1"/>
  <c r="E145" i="1"/>
  <c r="E144" i="1"/>
  <c r="D143" i="1"/>
  <c r="C143" i="1"/>
  <c r="E142" i="1"/>
  <c r="E139" i="1"/>
  <c r="E138" i="1"/>
  <c r="E137" i="1"/>
  <c r="E132" i="1"/>
  <c r="E131" i="1"/>
  <c r="E127" i="1"/>
  <c r="E124" i="1"/>
  <c r="E121" i="1"/>
  <c r="E118" i="1"/>
  <c r="E116" i="1"/>
  <c r="D115" i="1"/>
  <c r="C115" i="1"/>
  <c r="E112" i="1"/>
  <c r="E111" i="1"/>
  <c r="E110" i="1"/>
  <c r="E109" i="1"/>
  <c r="E107" i="1"/>
  <c r="E106" i="1"/>
  <c r="E105" i="1"/>
  <c r="D104" i="1"/>
  <c r="C104" i="1"/>
  <c r="C60" i="1"/>
  <c r="D157" i="1" l="1"/>
  <c r="C157" i="1"/>
  <c r="E155" i="1"/>
  <c r="E146" i="1"/>
  <c r="E151" i="1"/>
  <c r="E115" i="1"/>
  <c r="E128" i="1"/>
  <c r="E136" i="1"/>
  <c r="E104" i="1"/>
  <c r="E143" i="1"/>
  <c r="E119" i="1"/>
  <c r="C102" i="1"/>
  <c r="C163" i="1" s="1"/>
  <c r="D163" i="1" l="1"/>
  <c r="E60" i="1"/>
  <c r="E102" i="1"/>
  <c r="D158" i="1"/>
  <c r="C158" i="1"/>
  <c r="E157" i="1"/>
</calcChain>
</file>

<file path=xl/sharedStrings.xml><?xml version="1.0" encoding="utf-8"?>
<sst xmlns="http://schemas.openxmlformats.org/spreadsheetml/2006/main" count="309" uniqueCount="300">
  <si>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</si>
  <si>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</si>
  <si>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</si>
  <si>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</si>
  <si>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</si>
  <si>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</si>
  <si>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</si>
  <si>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</si>
  <si>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</si>
  <si>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</si>
  <si>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</si>
  <si>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</si>
  <si>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</si>
  <si>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</si>
  <si>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</si>
  <si>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</si>
  <si>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</si>
  <si>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</si>
  <si>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</si>
  <si>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</si>
  <si>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</si>
  <si>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</si>
  <si>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</si>
  <si>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</si>
  <si>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</si>
  <si>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</si>
  <si>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</si>
  <si>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</si>
  <si>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</si>
  <si>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</si>
  <si>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</si>
  <si>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</si>
  <si>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</si>
  <si>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</si>
  <si>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</si>
  <si>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</si>
  <si>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</si>
  <si>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</si>
  <si>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</si>
  <si>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</si>
  <si>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</si>
  <si>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</si>
  <si>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</si>
  <si>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</si>
  <si>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</si>
  <si>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</si>
  <si>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</si>
  <si>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</si>
  <si>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</si>
  <si>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</si>
  <si>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</si>
  <si>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</si>
  <si>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</si>
  <si>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</si>
  <si>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</si>
  <si>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</si>
  <si>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</si>
  <si>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</si>
  <si>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</si>
  <si>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</si>
  <si>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</si>
  <si>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</si>
  <si>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</si>
  <si>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</si>
  <si>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</si>
  <si>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</si>
  <si>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</si>
  <si>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</si>
  <si>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</si>
  <si>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</si>
  <si>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</si>
  <si>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</si>
  <si>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</si>
  <si>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</si>
  <si>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</si>
  <si>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</si>
  <si>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</si>
  <si>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</si>
  <si>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</si>
  <si>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</si>
  <si>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</si>
  <si>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</si>
  <si>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</si>
  <si>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</si>
  <si>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</si>
  <si>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</si>
  <si>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</si>
  <si>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</si>
  <si>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</si>
  <si>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</si>
  <si>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</si>
  <si>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</si>
  <si>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</si>
  <si>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</si>
  <si>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</si>
  <si>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</si>
  <si>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</si>
  <si>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</si>
  <si>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</si>
  <si>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</si>
  <si>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</si>
  <si>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</si>
  <si>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</si>
  <si>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</si>
  <si>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</si>
  <si>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</si>
  <si>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</si>
  <si>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</si>
  <si>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</si>
  <si>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</si>
  <si>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</si>
  <si>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</si>
  <si>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</si>
  <si>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</si>
  <si>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</si>
  <si>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</si>
  <si>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</si>
  <si>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</si>
  <si>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</si>
  <si>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</si>
  <si>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</si>
  <si>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</si>
  <si>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</si>
  <si>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</si>
  <si>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</si>
  <si>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</si>
  <si>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</si>
  <si>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</si>
  <si>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</si>
  <si>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</si>
  <si>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</si>
  <si>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</si>
  <si>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</si>
  <si>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</si>
  <si>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</si>
  <si>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</si>
  <si>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</si>
  <si>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</si>
  <si>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</si>
  <si>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</si>
  <si>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</si>
  <si>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</si>
  <si>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</si>
  <si>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</si>
  <si>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</si>
  <si>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</si>
  <si>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</si>
  <si>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</si>
  <si>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</si>
  <si>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</si>
  <si>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</si>
  <si>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</si>
  <si>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</si>
  <si>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</si>
  <si>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</si>
  <si>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</si>
  <si>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</si>
  <si>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</si>
  <si>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</si>
  <si>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</si>
  <si>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</si>
  <si>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</si>
  <si>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</si>
  <si>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</si>
  <si>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</si>
  <si>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</si>
  <si>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</si>
  <si>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</si>
  <si>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</si>
  <si>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</si>
  <si>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</si>
  <si>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</si>
  <si>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</si>
  <si>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</si>
  <si>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</si>
  <si>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</si>
  <si>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</si>
  <si>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</si>
  <si>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</si>
  <si>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</si>
  <si>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</si>
  <si>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</si>
  <si>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</si>
  <si>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</si>
  <si>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</si>
  <si>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</si>
  <si>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</si>
  <si>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</si>
  <si>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</si>
  <si>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</si>
  <si>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</si>
  <si>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</si>
  <si>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</si>
  <si>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</si>
  <si>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</si>
  <si>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</si>
  <si>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</si>
  <si>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</si>
  <si>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</si>
  <si>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</si>
  <si>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</si>
  <si>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</si>
  <si>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</si>
  <si>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</si>
  <si>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</si>
  <si>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</si>
  <si>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</si>
  <si>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</si>
  <si>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</si>
  <si>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</si>
  <si>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</si>
  <si>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</si>
  <si>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</si>
  <si>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</si>
  <si>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</si>
  <si>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</si>
  <si>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</si>
  <si>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</si>
  <si>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</si>
  <si>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</si>
  <si>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</si>
  <si>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</si>
  <si>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</si>
  <si>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</si>
  <si>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</si>
  <si>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</si>
  <si>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</si>
  <si>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</si>
  <si>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</si>
  <si>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</si>
  <si>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</si>
  <si>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</si>
  <si>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</si>
  <si>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</si>
  <si>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</si>
  <si>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</si>
  <si>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</si>
  <si>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</si>
  <si>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</si>
  <si>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</si>
  <si>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</si>
  <si>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</si>
  <si>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</si>
  <si>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</si>
  <si>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</si>
  <si>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</si>
  <si>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</si>
  <si>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</si>
  <si>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</si>
  <si>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</si>
  <si>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</si>
  <si>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</si>
  <si>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</si>
  <si>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</si>
  <si>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</si>
  <si>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</si>
  <si>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</si>
  <si>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</si>
  <si>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</si>
  <si>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</si>
  <si>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</si>
  <si>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</si>
  <si>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</si>
  <si>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</si>
  <si>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</si>
  <si>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</si>
  <si>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</si>
  <si>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</si>
  <si>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</si>
  <si>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</si>
  <si>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</si>
  <si>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</si>
  <si>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</si>
  <si>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</si>
  <si>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</si>
  <si>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</si>
  <si>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</si>
  <si>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</si>
  <si>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</si>
  <si>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</si>
  <si>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</si>
  <si>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</si>
  <si>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</si>
  <si>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</si>
  <si>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</si>
  <si>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</si>
  <si>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</si>
  <si>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</si>
  <si>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</si>
  <si>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</si>
  <si>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</si>
  <si>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Справка об исполнении бюджета Чунского муниципального округа на 01.02.2026 года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</si>
  <si>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</si>
  <si>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</si>
  <si>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</si>
  <si>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</si>
  <si>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</si>
  <si>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</si>
  <si>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</si>
  <si>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>Исполнено
на
01.02.2026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</si>
</sst>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4"/>
  <sheetViews>
    <sheetView tabSelected="1" view="pageBreakPreview" zoomScale="64" zoomScaleNormal="80" zoomScaleSheetLayoutView="64" workbookViewId="0">
      <selection activeCell="E87" sqref="E87"/>
    </sheetView>
  </sheetViews>
  <sheetFormatPr defaultRowHeight="18.75" x14ac:dyDescent="0.2"/>
  <cols>
    <col min="1" max="1" width="201.5703125" style="49" customWidth="1"/>
    <col min="2" max="2" width="30.5703125" style="42" bestFit="1" customWidth="1"/>
    <col min="3" max="3" width="21.85546875" style="23" customWidth="1"/>
    <col min="4" max="4" width="16.140625" style="23" bestFit="1" customWidth="1"/>
    <col min="5" max="5" width="16.28515625" style="21" bestFit="1" customWidth="1"/>
    <col min="6" max="6" width="22" style="37" customWidth="1"/>
    <col min="7" max="16384" width="9.140625" style="37"/>
  </cols>
  <sheetData>
    <row r="1" spans="1:6" ht="23.25" x14ac:dyDescent="0.2">
      <c r="A1" s="5" t="s">
        <v>291</v>
      </c>
      <c r="B1" s="6"/>
      <c r="C1" s="6"/>
      <c r="D1" s="6"/>
      <c r="E1" s="6"/>
      <c r="F1" s="7"/>
    </row>
    <row r="2" spans="1:6" ht="20.25" x14ac:dyDescent="0.2">
      <c r="A2" s="43"/>
      <c r="B2" s="38"/>
      <c r="C2" s="22"/>
      <c r="E2" s="8" t="s">
        <v>0</v>
      </c>
    </row>
    <row r="3" spans="1:6" ht="50.25" customHeight="1" x14ac:dyDescent="0.2">
      <c r="A3" s="39" t="s">
        <v>1</v>
      </c>
      <c r="B3" s="55" t="s">
        <v>296</v>
      </c>
      <c r="C3" s="56" t="s">
        <v>297</v>
      </c>
      <c r="D3" s="57" t="s">
        <v>299</v>
      </c>
      <c r="E3" s="52" t="s">
        <v>298</v>
      </c>
      <c r="F3" s="58"/>
    </row>
    <row r="4" spans="1:6" s="40" customFormat="1" x14ac:dyDescent="0.2">
      <c r="A4" s="53" t="s">
        <v>2</v>
      </c>
      <c r="B4" s="54"/>
      <c r="C4" s="24">
        <f>SUM(C5:C16)</f>
        <v>460656.8</v>
      </c>
      <c r="D4" s="24">
        <f>SUM(D5:D16)</f>
        <v>15644.6</v>
      </c>
      <c r="E4" s="50">
        <f>D4/C4*100</f>
        <v>3.3961508871680612</v>
      </c>
      <c r="F4" s="10"/>
    </row>
    <row r="5" spans="1:6" ht="30.75" customHeight="1" x14ac:dyDescent="0.2">
      <c r="A5" s="17" t="s">
        <v>3</v>
      </c>
      <c r="B5" s="1" t="s">
        <v>4</v>
      </c>
      <c r="C5" s="25">
        <v>265353</v>
      </c>
      <c r="D5" s="25">
        <v>10355.1</v>
      </c>
      <c r="E5" s="51">
        <f t="shared" ref="E4:E71" si="0">D5/C5*100</f>
        <v>3.9023866321466123</v>
      </c>
      <c r="F5" s="11"/>
    </row>
    <row r="6" spans="1:6" ht="42" customHeight="1" x14ac:dyDescent="0.2">
      <c r="A6" s="17" t="s">
        <v>112</v>
      </c>
      <c r="B6" s="1" t="s">
        <v>113</v>
      </c>
      <c r="C6" s="25">
        <v>43365.8</v>
      </c>
      <c r="D6" s="25">
        <v>3322.9</v>
      </c>
      <c r="E6" s="51">
        <f t="shared" si="0"/>
        <v>7.662489796106609</v>
      </c>
      <c r="F6" s="11"/>
    </row>
    <row r="7" spans="1:6" ht="18.75" hidden="1" customHeight="1" x14ac:dyDescent="0.2">
      <c r="A7" s="17" t="s">
        <v>282</v>
      </c>
      <c r="B7" s="1" t="s">
        <v>281</v>
      </c>
      <c r="C7" s="25">
        <v>0</v>
      </c>
      <c r="D7" s="25"/>
      <c r="E7" s="51">
        <v>0</v>
      </c>
      <c r="F7" s="11"/>
    </row>
    <row r="8" spans="1:6" ht="29.25" customHeight="1" x14ac:dyDescent="0.2">
      <c r="A8" s="17" t="s">
        <v>5</v>
      </c>
      <c r="B8" s="1" t="s">
        <v>6</v>
      </c>
      <c r="C8" s="25">
        <v>89625</v>
      </c>
      <c r="D8" s="26">
        <v>855.6</v>
      </c>
      <c r="E8" s="51">
        <f t="shared" si="0"/>
        <v>0.95464435146443516</v>
      </c>
      <c r="F8" s="11"/>
    </row>
    <row r="9" spans="1:6" ht="18.75" hidden="1" customHeight="1" x14ac:dyDescent="0.2">
      <c r="A9" s="17" t="s">
        <v>7</v>
      </c>
      <c r="B9" s="1" t="s">
        <v>8</v>
      </c>
      <c r="C9" s="25"/>
      <c r="D9" s="26"/>
      <c r="E9" s="51" t="e">
        <f t="shared" si="0"/>
        <v>#DIV/0!</v>
      </c>
      <c r="F9" s="11"/>
    </row>
    <row r="10" spans="1:6" ht="33.75" customHeight="1" x14ac:dyDescent="0.2">
      <c r="A10" s="17" t="s">
        <v>9</v>
      </c>
      <c r="B10" s="1" t="s">
        <v>10</v>
      </c>
      <c r="C10" s="25">
        <v>138</v>
      </c>
      <c r="D10" s="25">
        <v>94</v>
      </c>
      <c r="E10" s="51">
        <f t="shared" si="0"/>
        <v>68.115942028985515</v>
      </c>
      <c r="F10" s="11"/>
    </row>
    <row r="11" spans="1:6" ht="33.75" customHeight="1" x14ac:dyDescent="0.2">
      <c r="A11" s="17" t="s">
        <v>253</v>
      </c>
      <c r="B11" s="1" t="s">
        <v>109</v>
      </c>
      <c r="C11" s="25">
        <v>5075</v>
      </c>
      <c r="D11" s="25">
        <v>-101.6</v>
      </c>
      <c r="E11" s="51">
        <f t="shared" si="0"/>
        <v>-2.0019704433497534</v>
      </c>
      <c r="F11" s="11"/>
    </row>
    <row r="12" spans="1:6" ht="33.75" customHeight="1" x14ac:dyDescent="0.2">
      <c r="A12" s="17" t="s">
        <v>116</v>
      </c>
      <c r="B12" s="1" t="s">
        <v>117</v>
      </c>
      <c r="C12" s="25">
        <v>8900</v>
      </c>
      <c r="D12" s="25">
        <v>235.4</v>
      </c>
      <c r="E12" s="51">
        <f t="shared" si="0"/>
        <v>2.6449438202247189</v>
      </c>
      <c r="F12" s="11"/>
    </row>
    <row r="13" spans="1:6" ht="30" customHeight="1" x14ac:dyDescent="0.2">
      <c r="A13" s="17" t="s">
        <v>118</v>
      </c>
      <c r="B13" s="1" t="s">
        <v>119</v>
      </c>
      <c r="C13" s="25">
        <v>14700</v>
      </c>
      <c r="D13" s="27">
        <v>-21.9</v>
      </c>
      <c r="E13" s="51">
        <f t="shared" si="0"/>
        <v>-0.1489795918367347</v>
      </c>
      <c r="F13" s="11"/>
    </row>
    <row r="14" spans="1:6" ht="27" customHeight="1" x14ac:dyDescent="0.2">
      <c r="A14" s="17" t="s">
        <v>121</v>
      </c>
      <c r="B14" s="1" t="s">
        <v>120</v>
      </c>
      <c r="C14" s="25">
        <v>7400</v>
      </c>
      <c r="D14" s="27">
        <v>119.7</v>
      </c>
      <c r="E14" s="51">
        <f t="shared" si="0"/>
        <v>1.6175675675675676</v>
      </c>
      <c r="F14" s="11"/>
    </row>
    <row r="15" spans="1:6" ht="38.25" customHeight="1" x14ac:dyDescent="0.2">
      <c r="A15" s="17" t="s">
        <v>11</v>
      </c>
      <c r="B15" s="1" t="s">
        <v>12</v>
      </c>
      <c r="C15" s="25">
        <v>26100</v>
      </c>
      <c r="D15" s="25">
        <v>785.4</v>
      </c>
      <c r="E15" s="51">
        <f t="shared" si="0"/>
        <v>3.0091954022988503</v>
      </c>
      <c r="F15" s="11"/>
    </row>
    <row r="16" spans="1:6" hidden="1" x14ac:dyDescent="0.2">
      <c r="A16" s="17" t="s">
        <v>233</v>
      </c>
      <c r="B16" s="1" t="s">
        <v>234</v>
      </c>
      <c r="C16" s="25"/>
      <c r="D16" s="25"/>
      <c r="E16" s="51" t="e">
        <f t="shared" si="0"/>
        <v>#DIV/0!</v>
      </c>
      <c r="F16" s="11"/>
    </row>
    <row r="17" spans="1:6" s="40" customFormat="1" ht="27" customHeight="1" x14ac:dyDescent="0.2">
      <c r="A17" s="53" t="s">
        <v>13</v>
      </c>
      <c r="B17" s="54"/>
      <c r="C17" s="28">
        <f>SUM(C19:C59)</f>
        <v>22063.800000000003</v>
      </c>
      <c r="D17" s="28">
        <f>SUM(D19:D59)</f>
        <v>2955.4</v>
      </c>
      <c r="E17" s="50">
        <f t="shared" si="0"/>
        <v>13.394791468378067</v>
      </c>
      <c r="F17" s="12"/>
    </row>
    <row r="18" spans="1:6" ht="37.5" hidden="1" x14ac:dyDescent="0.2">
      <c r="A18" s="17" t="s">
        <v>201</v>
      </c>
      <c r="B18" s="1" t="s">
        <v>200</v>
      </c>
      <c r="C18" s="25"/>
      <c r="D18" s="26"/>
      <c r="E18" s="51" t="e">
        <f t="shared" si="0"/>
        <v>#DIV/0!</v>
      </c>
      <c r="F18" s="13"/>
    </row>
    <row r="19" spans="1:6" ht="37.5" x14ac:dyDescent="0.2">
      <c r="A19" s="17" t="s">
        <v>14</v>
      </c>
      <c r="B19" s="1" t="s">
        <v>15</v>
      </c>
      <c r="C19" s="25">
        <v>10270</v>
      </c>
      <c r="D19" s="26">
        <v>590.1</v>
      </c>
      <c r="E19" s="51">
        <f t="shared" si="0"/>
        <v>5.7458617332035056</v>
      </c>
      <c r="F19" s="13"/>
    </row>
    <row r="20" spans="1:6" hidden="1" x14ac:dyDescent="0.2">
      <c r="A20" s="17"/>
      <c r="B20" s="1"/>
      <c r="C20" s="25"/>
      <c r="D20" s="26"/>
      <c r="E20" s="51" t="e">
        <f t="shared" si="0"/>
        <v>#DIV/0!</v>
      </c>
      <c r="F20" s="13"/>
    </row>
    <row r="21" spans="1:6" ht="37.5" hidden="1" x14ac:dyDescent="0.2">
      <c r="A21" s="17" t="s">
        <v>214</v>
      </c>
      <c r="B21" s="1" t="s">
        <v>212</v>
      </c>
      <c r="C21" s="25"/>
      <c r="D21" s="26"/>
      <c r="E21" s="51" t="e">
        <f t="shared" si="0"/>
        <v>#DIV/0!</v>
      </c>
      <c r="F21" s="13"/>
    </row>
    <row r="22" spans="1:6" ht="48" customHeight="1" x14ac:dyDescent="0.2">
      <c r="A22" s="17" t="s">
        <v>223</v>
      </c>
      <c r="B22" s="1" t="s">
        <v>222</v>
      </c>
      <c r="C22" s="25">
        <v>30</v>
      </c>
      <c r="D22" s="26">
        <v>16.7</v>
      </c>
      <c r="E22" s="51">
        <f t="shared" si="0"/>
        <v>55.666666666666664</v>
      </c>
      <c r="F22" s="13"/>
    </row>
    <row r="23" spans="1:6" ht="37.5" hidden="1" customHeight="1" x14ac:dyDescent="0.2">
      <c r="A23" s="17" t="s">
        <v>254</v>
      </c>
      <c r="B23" s="1" t="s">
        <v>143</v>
      </c>
      <c r="C23" s="25"/>
      <c r="D23" s="26">
        <v>0</v>
      </c>
      <c r="E23" s="51">
        <v>0</v>
      </c>
      <c r="F23" s="13"/>
    </row>
    <row r="24" spans="1:6" ht="33" customHeight="1" x14ac:dyDescent="0.2">
      <c r="A24" s="17" t="s">
        <v>16</v>
      </c>
      <c r="B24" s="1" t="s">
        <v>275</v>
      </c>
      <c r="C24" s="25">
        <v>4600</v>
      </c>
      <c r="D24" s="26">
        <v>384.6</v>
      </c>
      <c r="E24" s="51">
        <f t="shared" si="0"/>
        <v>8.3608695652173921</v>
      </c>
      <c r="F24" s="13"/>
    </row>
    <row r="25" spans="1:6" ht="75" hidden="1" customHeight="1" x14ac:dyDescent="0.2">
      <c r="A25" s="17" t="s">
        <v>286</v>
      </c>
      <c r="B25" s="1" t="s">
        <v>285</v>
      </c>
      <c r="C25" s="25"/>
      <c r="D25" s="25"/>
      <c r="E25" s="51">
        <v>0</v>
      </c>
      <c r="F25" s="13"/>
    </row>
    <row r="26" spans="1:6" ht="93.75" hidden="1" customHeight="1" x14ac:dyDescent="0.2">
      <c r="A26" s="17" t="s">
        <v>289</v>
      </c>
      <c r="B26" s="1" t="s">
        <v>290</v>
      </c>
      <c r="C26" s="25"/>
      <c r="D26" s="25"/>
      <c r="E26" s="51">
        <v>0</v>
      </c>
      <c r="F26" s="13"/>
    </row>
    <row r="27" spans="1:6" ht="53.25" customHeight="1" x14ac:dyDescent="0.2">
      <c r="A27" s="17" t="s">
        <v>255</v>
      </c>
      <c r="B27" s="1" t="s">
        <v>238</v>
      </c>
      <c r="C27" s="25">
        <v>600</v>
      </c>
      <c r="D27" s="25">
        <v>96.7</v>
      </c>
      <c r="E27" s="51">
        <f t="shared" si="0"/>
        <v>16.116666666666667</v>
      </c>
      <c r="F27" s="13"/>
    </row>
    <row r="28" spans="1:6" ht="63" customHeight="1" x14ac:dyDescent="0.2">
      <c r="A28" s="17" t="s">
        <v>240</v>
      </c>
      <c r="B28" s="1" t="s">
        <v>239</v>
      </c>
      <c r="C28" s="25">
        <v>889.9</v>
      </c>
      <c r="D28" s="25">
        <v>401.8</v>
      </c>
      <c r="E28" s="51">
        <f t="shared" si="0"/>
        <v>45.15114057759299</v>
      </c>
      <c r="F28" s="13"/>
    </row>
    <row r="29" spans="1:6" ht="18.75" hidden="1" customHeight="1" x14ac:dyDescent="0.2">
      <c r="A29" s="17" t="s">
        <v>17</v>
      </c>
      <c r="B29" s="1" t="s">
        <v>18</v>
      </c>
      <c r="C29" s="29"/>
      <c r="D29" s="26"/>
      <c r="E29" s="51" t="e">
        <f t="shared" si="0"/>
        <v>#DIV/0!</v>
      </c>
      <c r="F29" s="13"/>
    </row>
    <row r="30" spans="1:6" hidden="1" x14ac:dyDescent="0.2">
      <c r="A30" s="17" t="s">
        <v>110</v>
      </c>
      <c r="B30" s="1" t="s">
        <v>111</v>
      </c>
      <c r="C30" s="29"/>
      <c r="D30" s="25"/>
      <c r="E30" s="51" t="e">
        <f t="shared" si="0"/>
        <v>#DIV/0!</v>
      </c>
      <c r="F30" s="13"/>
    </row>
    <row r="31" spans="1:6" hidden="1" x14ac:dyDescent="0.2">
      <c r="A31" s="17" t="s">
        <v>110</v>
      </c>
      <c r="B31" s="1" t="s">
        <v>111</v>
      </c>
      <c r="C31" s="29"/>
      <c r="D31" s="25"/>
      <c r="E31" s="51">
        <v>0</v>
      </c>
      <c r="F31" s="13"/>
    </row>
    <row r="32" spans="1:6" ht="18.75" hidden="1" customHeight="1" x14ac:dyDescent="0.2">
      <c r="A32" s="17" t="s">
        <v>196</v>
      </c>
      <c r="B32" s="1" t="s">
        <v>179</v>
      </c>
      <c r="C32" s="29"/>
      <c r="D32" s="30"/>
      <c r="E32" s="51" t="e">
        <f t="shared" si="0"/>
        <v>#DIV/0!</v>
      </c>
      <c r="F32" s="13"/>
    </row>
    <row r="33" spans="1:6" hidden="1" x14ac:dyDescent="0.2">
      <c r="A33" s="17" t="s">
        <v>197</v>
      </c>
      <c r="B33" s="1" t="s">
        <v>180</v>
      </c>
      <c r="C33" s="29"/>
      <c r="D33" s="30"/>
      <c r="E33" s="51" t="e">
        <f t="shared" si="0"/>
        <v>#DIV/0!</v>
      </c>
      <c r="F33" s="13"/>
    </row>
    <row r="34" spans="1:6" hidden="1" x14ac:dyDescent="0.2">
      <c r="A34" s="17" t="s">
        <v>169</v>
      </c>
      <c r="B34" s="1" t="s">
        <v>180</v>
      </c>
      <c r="C34" s="29"/>
      <c r="D34" s="30"/>
      <c r="E34" s="51" t="e">
        <f t="shared" si="0"/>
        <v>#DIV/0!</v>
      </c>
      <c r="F34" s="13"/>
    </row>
    <row r="35" spans="1:6" ht="31.5" customHeight="1" x14ac:dyDescent="0.2">
      <c r="A35" s="17" t="s">
        <v>185</v>
      </c>
      <c r="B35" s="1" t="s">
        <v>208</v>
      </c>
      <c r="C35" s="25">
        <v>1474</v>
      </c>
      <c r="D35" s="25">
        <v>91.1</v>
      </c>
      <c r="E35" s="51">
        <f t="shared" si="0"/>
        <v>6.1804613297150608</v>
      </c>
      <c r="F35" s="13"/>
    </row>
    <row r="36" spans="1:6" ht="28.5" customHeight="1" x14ac:dyDescent="0.2">
      <c r="A36" s="17" t="s">
        <v>186</v>
      </c>
      <c r="B36" s="1" t="s">
        <v>207</v>
      </c>
      <c r="C36" s="26">
        <v>500</v>
      </c>
      <c r="D36" s="26">
        <v>5.5</v>
      </c>
      <c r="E36" s="51">
        <f t="shared" si="0"/>
        <v>1.0999999999999999</v>
      </c>
      <c r="F36" s="13"/>
    </row>
    <row r="37" spans="1:6" ht="41.25" customHeight="1" x14ac:dyDescent="0.2">
      <c r="A37" s="17" t="s">
        <v>114</v>
      </c>
      <c r="B37" s="1" t="s">
        <v>115</v>
      </c>
      <c r="C37" s="25">
        <v>0</v>
      </c>
      <c r="D37" s="25">
        <v>903.4</v>
      </c>
      <c r="E37" s="51"/>
      <c r="F37" s="13"/>
    </row>
    <row r="38" spans="1:6" ht="34.5" customHeight="1" x14ac:dyDescent="0.2">
      <c r="A38" s="17" t="s">
        <v>188</v>
      </c>
      <c r="B38" s="1" t="s">
        <v>187</v>
      </c>
      <c r="C38" s="26">
        <v>350</v>
      </c>
      <c r="D38" s="26">
        <v>4.2</v>
      </c>
      <c r="E38" s="51">
        <f t="shared" si="0"/>
        <v>1.2</v>
      </c>
      <c r="F38" s="13"/>
    </row>
    <row r="39" spans="1:6" ht="37.5" hidden="1" customHeight="1" x14ac:dyDescent="0.2">
      <c r="A39" s="17" t="s">
        <v>221</v>
      </c>
      <c r="B39" s="1" t="s">
        <v>220</v>
      </c>
      <c r="C39" s="26"/>
      <c r="D39" s="26"/>
      <c r="E39" s="51" t="e">
        <f t="shared" si="0"/>
        <v>#DIV/0!</v>
      </c>
      <c r="F39" s="13"/>
    </row>
    <row r="40" spans="1:6" hidden="1" x14ac:dyDescent="0.2">
      <c r="A40" s="17" t="s">
        <v>124</v>
      </c>
      <c r="B40" s="1" t="s">
        <v>125</v>
      </c>
      <c r="C40" s="26"/>
      <c r="D40" s="26"/>
      <c r="E40" s="51" t="e">
        <f t="shared" si="0"/>
        <v>#DIV/0!</v>
      </c>
      <c r="F40" s="13"/>
    </row>
    <row r="41" spans="1:6" ht="36" customHeight="1" x14ac:dyDescent="0.2">
      <c r="A41" s="17" t="s">
        <v>189</v>
      </c>
      <c r="B41" s="1" t="s">
        <v>170</v>
      </c>
      <c r="C41" s="26">
        <v>587.70000000000005</v>
      </c>
      <c r="D41" s="25">
        <v>56.9</v>
      </c>
      <c r="E41" s="51">
        <f t="shared" si="0"/>
        <v>9.68181044750723</v>
      </c>
      <c r="F41" s="13"/>
    </row>
    <row r="42" spans="1:6" ht="18.75" hidden="1" customHeight="1" x14ac:dyDescent="0.2">
      <c r="A42" s="17" t="s">
        <v>190</v>
      </c>
      <c r="B42" s="1" t="s">
        <v>171</v>
      </c>
      <c r="C42" s="25"/>
      <c r="D42" s="25"/>
      <c r="E42" s="51" t="e">
        <f t="shared" si="0"/>
        <v>#DIV/0!</v>
      </c>
      <c r="F42" s="13"/>
    </row>
    <row r="43" spans="1:6" ht="75" hidden="1" customHeight="1" x14ac:dyDescent="0.2">
      <c r="A43" s="17" t="s">
        <v>173</v>
      </c>
      <c r="B43" s="1" t="s">
        <v>172</v>
      </c>
      <c r="C43" s="25"/>
      <c r="D43" s="25"/>
      <c r="E43" s="51" t="e">
        <f t="shared" si="0"/>
        <v>#DIV/0!</v>
      </c>
      <c r="F43" s="13"/>
    </row>
    <row r="44" spans="1:6" ht="63.75" customHeight="1" x14ac:dyDescent="0.2">
      <c r="A44" s="17" t="s">
        <v>288</v>
      </c>
      <c r="B44" s="1" t="s">
        <v>277</v>
      </c>
      <c r="C44" s="25">
        <v>0</v>
      </c>
      <c r="D44" s="25">
        <v>49.9</v>
      </c>
      <c r="E44" s="51" t="e">
        <f>D44/C44*100</f>
        <v>#DIV/0!</v>
      </c>
      <c r="F44" s="13"/>
    </row>
    <row r="45" spans="1:6" ht="30.75" customHeight="1" x14ac:dyDescent="0.2">
      <c r="A45" s="44" t="s">
        <v>175</v>
      </c>
      <c r="B45" s="1" t="s">
        <v>174</v>
      </c>
      <c r="C45" s="25">
        <v>360</v>
      </c>
      <c r="D45" s="26">
        <v>30</v>
      </c>
      <c r="E45" s="51">
        <f t="shared" si="0"/>
        <v>8.3333333333333321</v>
      </c>
      <c r="F45" s="13"/>
    </row>
    <row r="46" spans="1:6" ht="30.75" customHeight="1" x14ac:dyDescent="0.2">
      <c r="A46" s="17" t="s">
        <v>194</v>
      </c>
      <c r="B46" s="1" t="s">
        <v>193</v>
      </c>
      <c r="C46" s="25">
        <v>0</v>
      </c>
      <c r="D46" s="26">
        <v>468.7</v>
      </c>
      <c r="E46" s="51" t="e">
        <f t="shared" si="0"/>
        <v>#DIV/0!</v>
      </c>
      <c r="F46" s="13"/>
    </row>
    <row r="47" spans="1:6" ht="45" customHeight="1" x14ac:dyDescent="0.2">
      <c r="A47" s="17" t="s">
        <v>213</v>
      </c>
      <c r="B47" s="1" t="s">
        <v>211</v>
      </c>
      <c r="C47" s="25">
        <v>2402.1999999999998</v>
      </c>
      <c r="D47" s="30">
        <v>139.9</v>
      </c>
      <c r="E47" s="51">
        <f t="shared" si="0"/>
        <v>5.8238281575222723</v>
      </c>
      <c r="F47" s="13"/>
    </row>
    <row r="48" spans="1:6" ht="37.5" hidden="1" x14ac:dyDescent="0.2">
      <c r="A48" s="17" t="s">
        <v>122</v>
      </c>
      <c r="B48" s="1" t="s">
        <v>123</v>
      </c>
      <c r="C48" s="25"/>
      <c r="D48" s="30"/>
      <c r="E48" s="51" t="e">
        <f t="shared" si="0"/>
        <v>#DIV/0!</v>
      </c>
      <c r="F48" s="13"/>
    </row>
    <row r="49" spans="1:6" hidden="1" x14ac:dyDescent="0.2">
      <c r="A49" s="17" t="s">
        <v>19</v>
      </c>
      <c r="B49" s="1" t="s">
        <v>20</v>
      </c>
      <c r="C49" s="25"/>
      <c r="D49" s="30"/>
      <c r="E49" s="51" t="e">
        <f t="shared" si="0"/>
        <v>#DIV/0!</v>
      </c>
      <c r="F49" s="13"/>
    </row>
    <row r="50" spans="1:6" ht="37.5" hidden="1" x14ac:dyDescent="0.2">
      <c r="A50" s="17" t="s">
        <v>21</v>
      </c>
      <c r="B50" s="1" t="s">
        <v>22</v>
      </c>
      <c r="C50" s="25"/>
      <c r="D50" s="26"/>
      <c r="E50" s="51" t="e">
        <f t="shared" si="0"/>
        <v>#DIV/0!</v>
      </c>
      <c r="F50" s="13"/>
    </row>
    <row r="51" spans="1:6" ht="18.75" hidden="1" customHeight="1" x14ac:dyDescent="0.2">
      <c r="A51" s="17" t="s">
        <v>235</v>
      </c>
      <c r="B51" s="1" t="s">
        <v>23</v>
      </c>
      <c r="C51" s="25"/>
      <c r="D51" s="30"/>
      <c r="E51" s="51" t="e">
        <f t="shared" si="0"/>
        <v>#DIV/0!</v>
      </c>
      <c r="F51" s="13"/>
    </row>
    <row r="52" spans="1:6" ht="24.75" customHeight="1" x14ac:dyDescent="0.2">
      <c r="A52" s="17" t="s">
        <v>256</v>
      </c>
      <c r="B52" s="1" t="s">
        <v>276</v>
      </c>
      <c r="C52" s="25">
        <v>0</v>
      </c>
      <c r="D52" s="30">
        <v>-59.1</v>
      </c>
      <c r="E52" s="51">
        <v>0</v>
      </c>
      <c r="F52" s="13"/>
    </row>
    <row r="53" spans="1:6" ht="18.75" hidden="1" customHeight="1" x14ac:dyDescent="0.2">
      <c r="A53" s="17" t="s">
        <v>199</v>
      </c>
      <c r="B53" s="1" t="s">
        <v>198</v>
      </c>
      <c r="C53" s="25"/>
      <c r="D53" s="30"/>
      <c r="E53" s="51" t="e">
        <f t="shared" si="0"/>
        <v>#DIV/0!</v>
      </c>
      <c r="F53" s="13"/>
    </row>
    <row r="54" spans="1:6" ht="18.75" hidden="1" customHeight="1" x14ac:dyDescent="0.2">
      <c r="A54" s="17" t="s">
        <v>257</v>
      </c>
      <c r="B54" s="1" t="s">
        <v>242</v>
      </c>
      <c r="C54" s="25"/>
      <c r="D54" s="30"/>
      <c r="E54" s="51" t="e">
        <f t="shared" si="0"/>
        <v>#DIV/0!</v>
      </c>
      <c r="F54" s="13"/>
    </row>
    <row r="55" spans="1:6" hidden="1" x14ac:dyDescent="0.2">
      <c r="A55" s="17" t="s">
        <v>192</v>
      </c>
      <c r="B55" s="1" t="s">
        <v>191</v>
      </c>
      <c r="C55" s="25"/>
      <c r="D55" s="30"/>
      <c r="E55" s="51" t="e">
        <f t="shared" si="0"/>
        <v>#DIV/0!</v>
      </c>
      <c r="F55" s="13"/>
    </row>
    <row r="56" spans="1:6" ht="28.5" customHeight="1" x14ac:dyDescent="0.2">
      <c r="A56" s="17" t="s">
        <v>258</v>
      </c>
      <c r="B56" s="1" t="s">
        <v>287</v>
      </c>
      <c r="C56" s="25">
        <v>0</v>
      </c>
      <c r="D56" s="30">
        <v>-225</v>
      </c>
      <c r="E56" s="51">
        <v>0</v>
      </c>
      <c r="F56" s="13"/>
    </row>
    <row r="57" spans="1:6" hidden="1" x14ac:dyDescent="0.2">
      <c r="A57" s="17" t="s">
        <v>209</v>
      </c>
      <c r="B57" s="1" t="s">
        <v>215</v>
      </c>
      <c r="C57" s="25"/>
      <c r="D57" s="30"/>
      <c r="E57" s="51" t="e">
        <f t="shared" si="0"/>
        <v>#DIV/0!</v>
      </c>
      <c r="F57" s="13"/>
    </row>
    <row r="58" spans="1:6" hidden="1" x14ac:dyDescent="0.2">
      <c r="A58" s="17" t="s">
        <v>210</v>
      </c>
      <c r="B58" s="1" t="s">
        <v>216</v>
      </c>
      <c r="C58" s="25"/>
      <c r="D58" s="30"/>
      <c r="E58" s="51" t="e">
        <f t="shared" si="0"/>
        <v>#DIV/0!</v>
      </c>
      <c r="F58" s="13"/>
    </row>
    <row r="59" spans="1:6" ht="37.5" hidden="1" x14ac:dyDescent="0.2">
      <c r="A59" s="17" t="s">
        <v>241</v>
      </c>
      <c r="B59" s="1" t="s">
        <v>217</v>
      </c>
      <c r="C59" s="25"/>
      <c r="D59" s="30"/>
      <c r="E59" s="51" t="e">
        <f t="shared" si="0"/>
        <v>#DIV/0!</v>
      </c>
      <c r="F59" s="13"/>
    </row>
    <row r="60" spans="1:6" s="40" customFormat="1" ht="21.75" customHeight="1" x14ac:dyDescent="0.2">
      <c r="A60" s="45" t="s">
        <v>24</v>
      </c>
      <c r="B60" s="9"/>
      <c r="C60" s="31">
        <f>C17+C4</f>
        <v>482720.6</v>
      </c>
      <c r="D60" s="31">
        <f>D17+D4</f>
        <v>18600</v>
      </c>
      <c r="E60" s="50">
        <f t="shared" si="0"/>
        <v>3.8531606067775024</v>
      </c>
      <c r="F60" s="14"/>
    </row>
    <row r="61" spans="1:6" x14ac:dyDescent="0.2">
      <c r="A61" s="17" t="s">
        <v>206</v>
      </c>
      <c r="B61" s="1" t="s">
        <v>153</v>
      </c>
      <c r="C61" s="25">
        <v>169823.4</v>
      </c>
      <c r="D61" s="25">
        <v>13019.8</v>
      </c>
      <c r="E61" s="51">
        <f t="shared" si="0"/>
        <v>7.6666701997486806</v>
      </c>
      <c r="F61" s="11"/>
    </row>
    <row r="62" spans="1:6" ht="33.75" customHeight="1" x14ac:dyDescent="0.2">
      <c r="A62" s="17" t="s">
        <v>259</v>
      </c>
      <c r="B62" s="1" t="s">
        <v>154</v>
      </c>
      <c r="C62" s="25">
        <v>0</v>
      </c>
      <c r="D62" s="25">
        <v>21310.3</v>
      </c>
      <c r="E62" s="51" t="e">
        <f t="shared" si="0"/>
        <v>#DIV/0!</v>
      </c>
      <c r="F62" s="11"/>
    </row>
    <row r="63" spans="1:6" hidden="1" x14ac:dyDescent="0.2">
      <c r="A63" s="17"/>
      <c r="B63" s="1"/>
      <c r="C63" s="25"/>
      <c r="D63" s="25"/>
      <c r="E63" s="51" t="e">
        <f t="shared" si="0"/>
        <v>#DIV/0!</v>
      </c>
      <c r="F63" s="11"/>
    </row>
    <row r="64" spans="1:6" hidden="1" x14ac:dyDescent="0.2">
      <c r="A64" s="17" t="s">
        <v>159</v>
      </c>
      <c r="B64" s="1" t="s">
        <v>160</v>
      </c>
      <c r="C64" s="25"/>
      <c r="D64" s="25"/>
      <c r="E64" s="51" t="e">
        <f t="shared" si="0"/>
        <v>#DIV/0!</v>
      </c>
      <c r="F64" s="11"/>
    </row>
    <row r="65" spans="1:6" ht="37.5" hidden="1" x14ac:dyDescent="0.2">
      <c r="A65" s="17" t="s">
        <v>177</v>
      </c>
      <c r="B65" s="1" t="s">
        <v>176</v>
      </c>
      <c r="C65" s="25"/>
      <c r="D65" s="25"/>
      <c r="E65" s="51" t="e">
        <f t="shared" si="0"/>
        <v>#DIV/0!</v>
      </c>
      <c r="F65" s="11"/>
    </row>
    <row r="66" spans="1:6" hidden="1" x14ac:dyDescent="0.2">
      <c r="A66" s="17" t="s">
        <v>184</v>
      </c>
      <c r="B66" s="1" t="s">
        <v>183</v>
      </c>
      <c r="C66" s="25"/>
      <c r="D66" s="25"/>
      <c r="E66" s="51" t="e">
        <f t="shared" si="0"/>
        <v>#DIV/0!</v>
      </c>
      <c r="F66" s="11"/>
    </row>
    <row r="67" spans="1:6" ht="48" customHeight="1" x14ac:dyDescent="0.2">
      <c r="A67" s="17" t="s">
        <v>260</v>
      </c>
      <c r="B67" s="1" t="s">
        <v>243</v>
      </c>
      <c r="C67" s="25">
        <v>22069.8</v>
      </c>
      <c r="D67" s="25">
        <v>0</v>
      </c>
      <c r="E67" s="51">
        <f t="shared" si="0"/>
        <v>0</v>
      </c>
      <c r="F67" s="11"/>
    </row>
    <row r="68" spans="1:6" ht="37.5" hidden="1" x14ac:dyDescent="0.2">
      <c r="A68" s="17" t="s">
        <v>181</v>
      </c>
      <c r="B68" s="1" t="s">
        <v>182</v>
      </c>
      <c r="C68" s="25"/>
      <c r="D68" s="25"/>
      <c r="E68" s="51" t="e">
        <f t="shared" si="0"/>
        <v>#DIV/0!</v>
      </c>
      <c r="F68" s="11"/>
    </row>
    <row r="69" spans="1:6" ht="37.5" hidden="1" x14ac:dyDescent="0.2">
      <c r="A69" s="17" t="s">
        <v>178</v>
      </c>
      <c r="B69" s="1" t="s">
        <v>205</v>
      </c>
      <c r="C69" s="25"/>
      <c r="D69" s="25"/>
      <c r="E69" s="51" t="e">
        <f t="shared" si="0"/>
        <v>#DIV/0!</v>
      </c>
      <c r="F69" s="11"/>
    </row>
    <row r="70" spans="1:6" ht="18.75" hidden="1" customHeight="1" x14ac:dyDescent="0.2">
      <c r="A70" s="17" t="s">
        <v>226</v>
      </c>
      <c r="B70" s="1" t="s">
        <v>273</v>
      </c>
      <c r="C70" s="25"/>
      <c r="D70" s="25"/>
      <c r="E70" s="51" t="e">
        <f t="shared" si="0"/>
        <v>#DIV/0!</v>
      </c>
      <c r="F70" s="11"/>
    </row>
    <row r="71" spans="1:6" hidden="1" x14ac:dyDescent="0.2">
      <c r="A71" s="17" t="s">
        <v>144</v>
      </c>
      <c r="B71" s="1" t="s">
        <v>146</v>
      </c>
      <c r="C71" s="25"/>
      <c r="D71" s="25"/>
      <c r="E71" s="51" t="e">
        <f t="shared" si="0"/>
        <v>#DIV/0!</v>
      </c>
      <c r="F71" s="11"/>
    </row>
    <row r="72" spans="1:6" hidden="1" x14ac:dyDescent="0.2">
      <c r="A72" s="17" t="s">
        <v>145</v>
      </c>
      <c r="B72" s="1" t="s">
        <v>147</v>
      </c>
      <c r="C72" s="25"/>
      <c r="D72" s="25"/>
      <c r="E72" s="51" t="e">
        <f t="shared" ref="E72:E102" si="1">D72/C72*100</f>
        <v>#DIV/0!</v>
      </c>
      <c r="F72" s="11"/>
    </row>
    <row r="73" spans="1:6" ht="18.75" hidden="1" customHeight="1" x14ac:dyDescent="0.2">
      <c r="A73" s="17" t="s">
        <v>150</v>
      </c>
      <c r="B73" s="1" t="s">
        <v>274</v>
      </c>
      <c r="C73" s="25"/>
      <c r="D73" s="26"/>
      <c r="E73" s="51" t="e">
        <f t="shared" si="1"/>
        <v>#DIV/0!</v>
      </c>
      <c r="F73" s="11"/>
    </row>
    <row r="74" spans="1:6" hidden="1" x14ac:dyDescent="0.2">
      <c r="A74" s="17" t="s">
        <v>224</v>
      </c>
      <c r="B74" s="1" t="s">
        <v>225</v>
      </c>
      <c r="C74" s="25"/>
      <c r="D74" s="25"/>
      <c r="E74" s="51" t="e">
        <f t="shared" si="1"/>
        <v>#DIV/0!</v>
      </c>
      <c r="F74" s="11"/>
    </row>
    <row r="75" spans="1:6" ht="37.5" hidden="1" x14ac:dyDescent="0.2">
      <c r="A75" s="17" t="s">
        <v>244</v>
      </c>
      <c r="B75" s="1" t="s">
        <v>245</v>
      </c>
      <c r="C75" s="25"/>
      <c r="D75" s="25"/>
      <c r="E75" s="51" t="e">
        <f t="shared" si="1"/>
        <v>#DIV/0!</v>
      </c>
      <c r="F75" s="11"/>
    </row>
    <row r="76" spans="1:6" hidden="1" x14ac:dyDescent="0.2">
      <c r="A76" s="17" t="s">
        <v>142</v>
      </c>
      <c r="B76" s="1" t="s">
        <v>195</v>
      </c>
      <c r="C76" s="25"/>
      <c r="D76" s="25"/>
      <c r="E76" s="51" t="e">
        <f t="shared" si="1"/>
        <v>#DIV/0!</v>
      </c>
      <c r="F76" s="11"/>
    </row>
    <row r="77" spans="1:6" ht="24.75" customHeight="1" x14ac:dyDescent="0.2">
      <c r="A77" s="17" t="s">
        <v>261</v>
      </c>
      <c r="B77" s="1" t="s">
        <v>262</v>
      </c>
      <c r="C77" s="25">
        <v>114.3</v>
      </c>
      <c r="D77" s="29">
        <v>0</v>
      </c>
      <c r="E77" s="51">
        <f t="shared" si="1"/>
        <v>0</v>
      </c>
      <c r="F77" s="11"/>
    </row>
    <row r="78" spans="1:6" ht="24.75" customHeight="1" x14ac:dyDescent="0.2">
      <c r="A78" s="17" t="s">
        <v>292</v>
      </c>
      <c r="B78" s="1" t="s">
        <v>293</v>
      </c>
      <c r="C78" s="25">
        <v>702.6</v>
      </c>
      <c r="D78" s="29">
        <v>0</v>
      </c>
      <c r="E78" s="51"/>
      <c r="F78" s="11"/>
    </row>
    <row r="79" spans="1:6" ht="37.5" hidden="1" customHeight="1" x14ac:dyDescent="0.2">
      <c r="A79" s="17" t="s">
        <v>283</v>
      </c>
      <c r="B79" s="1" t="s">
        <v>284</v>
      </c>
      <c r="C79" s="25"/>
      <c r="D79" s="29"/>
      <c r="E79" s="51" t="e">
        <f t="shared" si="1"/>
        <v>#DIV/0!</v>
      </c>
      <c r="F79" s="11"/>
    </row>
    <row r="80" spans="1:6" ht="28.5" customHeight="1" x14ac:dyDescent="0.2">
      <c r="A80" s="17" t="s">
        <v>204</v>
      </c>
      <c r="B80" s="1" t="s">
        <v>151</v>
      </c>
      <c r="C80" s="25">
        <v>186489.2</v>
      </c>
      <c r="D80" s="29">
        <v>0</v>
      </c>
      <c r="E80" s="51">
        <f t="shared" si="1"/>
        <v>0</v>
      </c>
      <c r="F80" s="11"/>
    </row>
    <row r="81" spans="1:6" hidden="1" x14ac:dyDescent="0.2">
      <c r="A81" s="17" t="s">
        <v>25</v>
      </c>
      <c r="B81" s="1" t="s">
        <v>148</v>
      </c>
      <c r="C81" s="25"/>
      <c r="D81" s="26"/>
      <c r="E81" s="51" t="e">
        <f t="shared" si="1"/>
        <v>#DIV/0!</v>
      </c>
      <c r="F81" s="11"/>
    </row>
    <row r="82" spans="1:6" ht="31.5" customHeight="1" x14ac:dyDescent="0.2">
      <c r="A82" s="17" t="s">
        <v>26</v>
      </c>
      <c r="B82" s="1" t="s">
        <v>152</v>
      </c>
      <c r="C82" s="25">
        <v>15919.3</v>
      </c>
      <c r="D82" s="25">
        <v>0</v>
      </c>
      <c r="E82" s="51">
        <f t="shared" si="1"/>
        <v>0</v>
      </c>
      <c r="F82" s="11"/>
    </row>
    <row r="83" spans="1:6" x14ac:dyDescent="0.2">
      <c r="A83" s="17" t="s">
        <v>203</v>
      </c>
      <c r="B83" s="1" t="s">
        <v>149</v>
      </c>
      <c r="C83" s="25">
        <v>5162.1000000000004</v>
      </c>
      <c r="D83" s="25">
        <v>385.1</v>
      </c>
      <c r="E83" s="51">
        <f t="shared" si="1"/>
        <v>7.4601421901939133</v>
      </c>
      <c r="F83" s="11"/>
    </row>
    <row r="84" spans="1:6" ht="42" customHeight="1" x14ac:dyDescent="0.2">
      <c r="A84" s="46" t="s">
        <v>263</v>
      </c>
      <c r="B84" s="1" t="s">
        <v>264</v>
      </c>
      <c r="C84" s="29">
        <v>129.1</v>
      </c>
      <c r="D84" s="29">
        <v>0</v>
      </c>
      <c r="E84" s="51">
        <f t="shared" si="1"/>
        <v>0</v>
      </c>
      <c r="F84" s="11"/>
    </row>
    <row r="85" spans="1:6" ht="32.25" customHeight="1" x14ac:dyDescent="0.2">
      <c r="A85" s="46" t="s">
        <v>247</v>
      </c>
      <c r="B85" s="1" t="s">
        <v>246</v>
      </c>
      <c r="C85" s="29">
        <v>6564.1</v>
      </c>
      <c r="D85" s="29">
        <v>460.5</v>
      </c>
      <c r="E85" s="51">
        <f t="shared" si="1"/>
        <v>7.0154324279032911</v>
      </c>
      <c r="F85" s="11"/>
    </row>
    <row r="86" spans="1:6" ht="30.75" customHeight="1" x14ac:dyDescent="0.2">
      <c r="A86" s="17" t="s">
        <v>265</v>
      </c>
      <c r="B86" s="1" t="s">
        <v>248</v>
      </c>
      <c r="C86" s="29">
        <v>918891</v>
      </c>
      <c r="D86" s="25">
        <v>46093.5</v>
      </c>
      <c r="E86" s="51">
        <f t="shared" si="1"/>
        <v>5.0162097571964468</v>
      </c>
      <c r="F86" s="11"/>
    </row>
    <row r="87" spans="1:6" ht="52.5" customHeight="1" x14ac:dyDescent="0.2">
      <c r="A87" s="17" t="s">
        <v>266</v>
      </c>
      <c r="B87" s="1" t="s">
        <v>249</v>
      </c>
      <c r="C87" s="29"/>
      <c r="D87" s="25"/>
      <c r="E87" s="51" t="e">
        <f>D87/C87*100</f>
        <v>#DIV/0!</v>
      </c>
      <c r="F87" s="11"/>
    </row>
    <row r="88" spans="1:6" ht="81" customHeight="1" x14ac:dyDescent="0.2">
      <c r="A88" s="17" t="s">
        <v>267</v>
      </c>
      <c r="B88" s="1" t="s">
        <v>250</v>
      </c>
      <c r="C88" s="29">
        <v>2265.5</v>
      </c>
      <c r="D88" s="25">
        <v>0</v>
      </c>
      <c r="E88" s="51">
        <f t="shared" si="1"/>
        <v>0</v>
      </c>
      <c r="F88" s="11"/>
    </row>
    <row r="89" spans="1:6" ht="37.5" x14ac:dyDescent="0.2">
      <c r="A89" s="17" t="s">
        <v>266</v>
      </c>
      <c r="B89" s="1" t="s">
        <v>294</v>
      </c>
      <c r="C89" s="29">
        <v>5153.7</v>
      </c>
      <c r="D89" s="25">
        <v>0</v>
      </c>
      <c r="E89" s="51">
        <f t="shared" si="1"/>
        <v>0</v>
      </c>
      <c r="F89" s="11"/>
    </row>
    <row r="90" spans="1:6" hidden="1" x14ac:dyDescent="0.2">
      <c r="A90" s="17" t="s">
        <v>161</v>
      </c>
      <c r="B90" s="1" t="s">
        <v>162</v>
      </c>
      <c r="C90" s="29"/>
      <c r="D90" s="25"/>
      <c r="E90" s="51" t="e">
        <f t="shared" si="1"/>
        <v>#DIV/0!</v>
      </c>
      <c r="F90" s="11"/>
    </row>
    <row r="91" spans="1:6" ht="43.5" customHeight="1" x14ac:dyDescent="0.2">
      <c r="A91" s="17" t="s">
        <v>202</v>
      </c>
      <c r="B91" s="1" t="s">
        <v>251</v>
      </c>
      <c r="C91" s="29">
        <v>57912.9</v>
      </c>
      <c r="D91" s="26">
        <v>0</v>
      </c>
      <c r="E91" s="51">
        <f t="shared" si="1"/>
        <v>0</v>
      </c>
      <c r="F91" s="11"/>
    </row>
    <row r="92" spans="1:6" ht="24.75" customHeight="1" x14ac:dyDescent="0.2">
      <c r="A92" s="17" t="s">
        <v>161</v>
      </c>
      <c r="B92" s="1" t="s">
        <v>252</v>
      </c>
      <c r="C92" s="29"/>
      <c r="D92" s="25"/>
      <c r="E92" s="51" t="e">
        <f t="shared" si="1"/>
        <v>#DIV/0!</v>
      </c>
      <c r="F92" s="11"/>
    </row>
    <row r="93" spans="1:6" hidden="1" x14ac:dyDescent="0.2">
      <c r="A93" s="17" t="s">
        <v>161</v>
      </c>
      <c r="B93" s="1" t="s">
        <v>162</v>
      </c>
      <c r="C93" s="29"/>
      <c r="D93" s="25"/>
      <c r="E93" s="51" t="e">
        <f t="shared" si="1"/>
        <v>#DIV/0!</v>
      </c>
      <c r="F93" s="11"/>
    </row>
    <row r="94" spans="1:6" s="40" customFormat="1" ht="25.5" customHeight="1" x14ac:dyDescent="0.2">
      <c r="A94" s="45" t="s">
        <v>27</v>
      </c>
      <c r="B94" s="15" t="s">
        <v>28</v>
      </c>
      <c r="C94" s="28">
        <f>SUM(C61:C93)</f>
        <v>1391196.9999999998</v>
      </c>
      <c r="D94" s="28">
        <f>SUM(D61:D93)</f>
        <v>81269.2</v>
      </c>
      <c r="E94" s="50">
        <f t="shared" si="1"/>
        <v>5.8416744716959572</v>
      </c>
      <c r="F94" s="16"/>
    </row>
    <row r="95" spans="1:6" hidden="1" x14ac:dyDescent="0.2">
      <c r="A95" s="17" t="s">
        <v>232</v>
      </c>
      <c r="B95" s="1" t="s">
        <v>227</v>
      </c>
      <c r="C95" s="29"/>
      <c r="D95" s="29"/>
      <c r="E95" s="51" t="e">
        <f t="shared" si="1"/>
        <v>#DIV/0!</v>
      </c>
      <c r="F95" s="16"/>
    </row>
    <row r="96" spans="1:6" hidden="1" x14ac:dyDescent="0.2">
      <c r="A96" s="17" t="s">
        <v>237</v>
      </c>
      <c r="B96" s="1" t="s">
        <v>236</v>
      </c>
      <c r="C96" s="29"/>
      <c r="D96" s="29"/>
      <c r="E96" s="51" t="e">
        <f t="shared" si="1"/>
        <v>#DIV/0!</v>
      </c>
      <c r="F96" s="16"/>
    </row>
    <row r="97" spans="1:6" hidden="1" x14ac:dyDescent="0.2">
      <c r="A97" s="17" t="s">
        <v>231</v>
      </c>
      <c r="B97" s="1" t="s">
        <v>229</v>
      </c>
      <c r="C97" s="29"/>
      <c r="D97" s="29"/>
      <c r="E97" s="51" t="e">
        <f t="shared" si="1"/>
        <v>#DIV/0!</v>
      </c>
      <c r="F97" s="16"/>
    </row>
    <row r="98" spans="1:6" ht="18.75" hidden="1" customHeight="1" x14ac:dyDescent="0.2">
      <c r="A98" s="17" t="s">
        <v>278</v>
      </c>
      <c r="B98" s="1" t="s">
        <v>279</v>
      </c>
      <c r="C98" s="29"/>
      <c r="D98" s="29"/>
      <c r="E98" s="51" t="e">
        <f t="shared" si="1"/>
        <v>#DIV/0!</v>
      </c>
      <c r="F98" s="16"/>
    </row>
    <row r="99" spans="1:6" ht="18.75" hidden="1" customHeight="1" x14ac:dyDescent="0.2">
      <c r="A99" s="17" t="s">
        <v>228</v>
      </c>
      <c r="B99" s="1" t="s">
        <v>230</v>
      </c>
      <c r="C99" s="29"/>
      <c r="D99" s="29"/>
      <c r="E99" s="51" t="e">
        <f t="shared" si="1"/>
        <v>#DIV/0!</v>
      </c>
      <c r="F99" s="16"/>
    </row>
    <row r="100" spans="1:6" ht="56.25" hidden="1" x14ac:dyDescent="0.2">
      <c r="A100" s="17" t="s">
        <v>269</v>
      </c>
      <c r="B100" s="1" t="s">
        <v>268</v>
      </c>
      <c r="C100" s="29"/>
      <c r="D100" s="29"/>
      <c r="E100" s="51">
        <v>0</v>
      </c>
      <c r="F100" s="16"/>
    </row>
    <row r="101" spans="1:6" s="40" customFormat="1" ht="37.5" x14ac:dyDescent="0.2">
      <c r="A101" s="45" t="s">
        <v>29</v>
      </c>
      <c r="B101" s="15" t="s">
        <v>295</v>
      </c>
      <c r="C101" s="59"/>
      <c r="D101" s="28">
        <v>-180.7</v>
      </c>
      <c r="E101" s="50">
        <v>0</v>
      </c>
      <c r="F101" s="16"/>
    </row>
    <row r="102" spans="1:6" s="40" customFormat="1" x14ac:dyDescent="0.2">
      <c r="A102" s="45" t="s">
        <v>30</v>
      </c>
      <c r="B102" s="15"/>
      <c r="C102" s="24">
        <f>C60+C94+C96+C97+C99+C98</f>
        <v>1873917.5999999996</v>
      </c>
      <c r="D102" s="24">
        <f>D60+D94+D96+D97+D98+D99+D100+D95+D101</f>
        <v>99688.5</v>
      </c>
      <c r="E102" s="50">
        <f t="shared" si="1"/>
        <v>5.3197910089536498</v>
      </c>
      <c r="F102" s="16"/>
    </row>
    <row r="103" spans="1:6" ht="36.75" customHeight="1" x14ac:dyDescent="0.2">
      <c r="A103" s="2" t="s">
        <v>108</v>
      </c>
      <c r="B103" s="3"/>
      <c r="C103" s="3"/>
      <c r="D103" s="3"/>
      <c r="E103" s="4"/>
    </row>
    <row r="104" spans="1:6" s="40" customFormat="1" x14ac:dyDescent="0.2">
      <c r="A104" s="47" t="s">
        <v>31</v>
      </c>
      <c r="B104" s="18" t="s">
        <v>70</v>
      </c>
      <c r="C104" s="32">
        <f>SUM(C105:C112)</f>
        <v>145131</v>
      </c>
      <c r="D104" s="32">
        <f>SUM(D105:D112)</f>
        <v>17435.899999999998</v>
      </c>
      <c r="E104" s="32">
        <f>IF(C104=0," ",D104/C104*100)</f>
        <v>12.013904679220841</v>
      </c>
    </row>
    <row r="105" spans="1:6" ht="31.5" customHeight="1" x14ac:dyDescent="0.2">
      <c r="A105" s="48" t="s">
        <v>32</v>
      </c>
      <c r="B105" s="19" t="s">
        <v>71</v>
      </c>
      <c r="C105" s="33">
        <v>4828.3999999999996</v>
      </c>
      <c r="D105" s="33">
        <v>449</v>
      </c>
      <c r="E105" s="33">
        <f>IF(C105=0," ",D105/C105*100)</f>
        <v>9.2991467152679981</v>
      </c>
    </row>
    <row r="106" spans="1:6" x14ac:dyDescent="0.2">
      <c r="A106" s="48" t="s">
        <v>33</v>
      </c>
      <c r="B106" s="19" t="s">
        <v>72</v>
      </c>
      <c r="C106" s="33">
        <v>4740.6000000000004</v>
      </c>
      <c r="D106" s="33">
        <v>440.5</v>
      </c>
      <c r="E106" s="33">
        <f>IF(C106=0," ",D106/C106*100)</f>
        <v>9.2920727334092721</v>
      </c>
    </row>
    <row r="107" spans="1:6" ht="34.5" customHeight="1" x14ac:dyDescent="0.2">
      <c r="A107" s="48" t="s">
        <v>34</v>
      </c>
      <c r="B107" s="19" t="s">
        <v>73</v>
      </c>
      <c r="C107" s="33">
        <v>83332.5</v>
      </c>
      <c r="D107" s="34">
        <v>12235.9</v>
      </c>
      <c r="E107" s="33">
        <f>IF(C107=0," ",D107/C107*100)</f>
        <v>14.683226832268323</v>
      </c>
    </row>
    <row r="108" spans="1:6" x14ac:dyDescent="0.2">
      <c r="A108" s="48" t="s">
        <v>35</v>
      </c>
      <c r="B108" s="19" t="s">
        <v>74</v>
      </c>
      <c r="C108" s="33">
        <v>129.1</v>
      </c>
      <c r="D108" s="33">
        <v>0</v>
      </c>
      <c r="E108" s="33">
        <f>IF(C108=0," ",D108/C108*100)</f>
        <v>0</v>
      </c>
    </row>
    <row r="109" spans="1:6" ht="21.75" customHeight="1" x14ac:dyDescent="0.2">
      <c r="A109" s="48" t="s">
        <v>36</v>
      </c>
      <c r="B109" s="19" t="s">
        <v>75</v>
      </c>
      <c r="C109" s="33">
        <v>20313.7</v>
      </c>
      <c r="D109" s="33">
        <v>1699.9</v>
      </c>
      <c r="E109" s="33">
        <f t="shared" ref="E109:E157" si="2">IF(C109=0," ",D109/C109*100)</f>
        <v>8.3682440914259839</v>
      </c>
    </row>
    <row r="110" spans="1:6" ht="18.75" hidden="1" customHeight="1" x14ac:dyDescent="0.2">
      <c r="A110" s="48" t="s">
        <v>37</v>
      </c>
      <c r="B110" s="19" t="s">
        <v>76</v>
      </c>
      <c r="C110" s="33"/>
      <c r="D110" s="33"/>
      <c r="E110" s="33" t="str">
        <f t="shared" si="2"/>
        <v xml:space="preserve"> </v>
      </c>
    </row>
    <row r="111" spans="1:6" ht="24.75" customHeight="1" x14ac:dyDescent="0.2">
      <c r="A111" s="48" t="s">
        <v>38</v>
      </c>
      <c r="B111" s="19" t="s">
        <v>77</v>
      </c>
      <c r="C111" s="33">
        <v>1000</v>
      </c>
      <c r="D111" s="33">
        <v>0</v>
      </c>
      <c r="E111" s="33">
        <f t="shared" si="2"/>
        <v>0</v>
      </c>
    </row>
    <row r="112" spans="1:6" ht="22.5" customHeight="1" x14ac:dyDescent="0.2">
      <c r="A112" s="48" t="s">
        <v>39</v>
      </c>
      <c r="B112" s="19" t="s">
        <v>78</v>
      </c>
      <c r="C112" s="33">
        <v>30786.7</v>
      </c>
      <c r="D112" s="34">
        <v>2610.6</v>
      </c>
      <c r="E112" s="33">
        <f t="shared" si="2"/>
        <v>8.4796356868387956</v>
      </c>
    </row>
    <row r="113" spans="1:5" s="40" customFormat="1" ht="26.25" customHeight="1" x14ac:dyDescent="0.2">
      <c r="A113" s="47" t="s">
        <v>126</v>
      </c>
      <c r="B113" s="18" t="s">
        <v>127</v>
      </c>
      <c r="C113" s="32">
        <f>C114</f>
        <v>5162.1000000000004</v>
      </c>
      <c r="D113" s="32">
        <f>D114</f>
        <v>385.1</v>
      </c>
      <c r="E113" s="32">
        <f t="shared" si="2"/>
        <v>7.4601421901939133</v>
      </c>
    </row>
    <row r="114" spans="1:5" ht="25.5" customHeight="1" x14ac:dyDescent="0.2">
      <c r="A114" s="48" t="s">
        <v>128</v>
      </c>
      <c r="B114" s="19" t="s">
        <v>129</v>
      </c>
      <c r="C114" s="33">
        <v>5162.1000000000004</v>
      </c>
      <c r="D114" s="34">
        <v>385.1</v>
      </c>
      <c r="E114" s="33">
        <f t="shared" si="2"/>
        <v>7.4601421901939133</v>
      </c>
    </row>
    <row r="115" spans="1:5" s="40" customFormat="1" ht="28.5" customHeight="1" x14ac:dyDescent="0.2">
      <c r="A115" s="47" t="s">
        <v>40</v>
      </c>
      <c r="B115" s="18" t="s">
        <v>79</v>
      </c>
      <c r="C115" s="32">
        <f>SUM(C116:C118)</f>
        <v>21217.5</v>
      </c>
      <c r="D115" s="32">
        <f>SUM(D116:D118)</f>
        <v>3512.2</v>
      </c>
      <c r="E115" s="32">
        <f t="shared" si="2"/>
        <v>16.553316837516199</v>
      </c>
    </row>
    <row r="116" spans="1:5" ht="18.75" hidden="1" customHeight="1" x14ac:dyDescent="0.2">
      <c r="A116" s="48" t="s">
        <v>41</v>
      </c>
      <c r="B116" s="19" t="s">
        <v>80</v>
      </c>
      <c r="C116" s="33"/>
      <c r="D116" s="33"/>
      <c r="E116" s="33" t="str">
        <f t="shared" si="2"/>
        <v xml:space="preserve"> </v>
      </c>
    </row>
    <row r="117" spans="1:5" ht="27" customHeight="1" x14ac:dyDescent="0.2">
      <c r="A117" s="48" t="s">
        <v>130</v>
      </c>
      <c r="B117" s="19" t="s">
        <v>131</v>
      </c>
      <c r="C117" s="33">
        <v>21177.5</v>
      </c>
      <c r="D117" s="33">
        <v>3512.2</v>
      </c>
      <c r="E117" s="33">
        <f t="shared" si="2"/>
        <v>16.584582693896824</v>
      </c>
    </row>
    <row r="118" spans="1:5" ht="24.75" customHeight="1" x14ac:dyDescent="0.2">
      <c r="A118" s="48" t="s">
        <v>42</v>
      </c>
      <c r="B118" s="19" t="s">
        <v>81</v>
      </c>
      <c r="C118" s="33">
        <v>40</v>
      </c>
      <c r="D118" s="33">
        <v>0</v>
      </c>
      <c r="E118" s="33">
        <f t="shared" si="2"/>
        <v>0</v>
      </c>
    </row>
    <row r="119" spans="1:5" s="40" customFormat="1" ht="25.5" customHeight="1" x14ac:dyDescent="0.2">
      <c r="A119" s="47" t="s">
        <v>43</v>
      </c>
      <c r="B119" s="18" t="s">
        <v>82</v>
      </c>
      <c r="C119" s="32">
        <f>C124+C121+C127+C120+C125+C122+C123+C126</f>
        <v>142981.6</v>
      </c>
      <c r="D119" s="32">
        <f>D124+D121+D127+D120+D125+D122+D123+D126</f>
        <v>3550.8</v>
      </c>
      <c r="E119" s="32">
        <f t="shared" si="2"/>
        <v>2.4833964649996925</v>
      </c>
    </row>
    <row r="120" spans="1:5" ht="18.75" hidden="1" customHeight="1" x14ac:dyDescent="0.2">
      <c r="A120" s="48" t="s">
        <v>133</v>
      </c>
      <c r="B120" s="19" t="s">
        <v>132</v>
      </c>
      <c r="C120" s="33"/>
      <c r="D120" s="33"/>
      <c r="E120" s="33" t="str">
        <f t="shared" si="2"/>
        <v xml:space="preserve"> </v>
      </c>
    </row>
    <row r="121" spans="1:5" ht="21" customHeight="1" x14ac:dyDescent="0.2">
      <c r="A121" s="48" t="s">
        <v>44</v>
      </c>
      <c r="B121" s="19" t="s">
        <v>83</v>
      </c>
      <c r="C121" s="34">
        <v>75</v>
      </c>
      <c r="D121" s="34">
        <v>0</v>
      </c>
      <c r="E121" s="33">
        <f t="shared" si="2"/>
        <v>0</v>
      </c>
    </row>
    <row r="122" spans="1:5" hidden="1" x14ac:dyDescent="0.2">
      <c r="A122" s="48" t="s">
        <v>163</v>
      </c>
      <c r="B122" s="19" t="s">
        <v>165</v>
      </c>
      <c r="C122" s="34"/>
      <c r="D122" s="34">
        <v>0</v>
      </c>
      <c r="E122" s="33" t="str">
        <f t="shared" si="2"/>
        <v xml:space="preserve"> </v>
      </c>
    </row>
    <row r="123" spans="1:5" hidden="1" x14ac:dyDescent="0.2">
      <c r="A123" s="48" t="s">
        <v>164</v>
      </c>
      <c r="B123" s="19" t="s">
        <v>166</v>
      </c>
      <c r="C123" s="34"/>
      <c r="D123" s="34"/>
      <c r="E123" s="33" t="str">
        <f t="shared" si="2"/>
        <v xml:space="preserve"> </v>
      </c>
    </row>
    <row r="124" spans="1:5" ht="26.25" customHeight="1" x14ac:dyDescent="0.2">
      <c r="A124" s="48" t="s">
        <v>45</v>
      </c>
      <c r="B124" s="19" t="s">
        <v>84</v>
      </c>
      <c r="C124" s="34">
        <v>5833</v>
      </c>
      <c r="D124" s="34">
        <v>281.8</v>
      </c>
      <c r="E124" s="33">
        <f t="shared" si="2"/>
        <v>4.831133207611864</v>
      </c>
    </row>
    <row r="125" spans="1:5" ht="24.75" customHeight="1" x14ac:dyDescent="0.2">
      <c r="A125" s="48" t="s">
        <v>135</v>
      </c>
      <c r="B125" s="19" t="s">
        <v>134</v>
      </c>
      <c r="C125" s="34">
        <v>136692.6</v>
      </c>
      <c r="D125" s="34">
        <v>3204.3</v>
      </c>
      <c r="E125" s="33">
        <f t="shared" si="2"/>
        <v>2.3441649365071702</v>
      </c>
    </row>
    <row r="126" spans="1:5" ht="24.75" customHeight="1" x14ac:dyDescent="0.2">
      <c r="A126" s="48" t="s">
        <v>271</v>
      </c>
      <c r="B126" s="19" t="s">
        <v>270</v>
      </c>
      <c r="C126" s="33">
        <v>245</v>
      </c>
      <c r="D126" s="34">
        <v>64.7</v>
      </c>
      <c r="E126" s="33">
        <f t="shared" si="2"/>
        <v>26.408163265306122</v>
      </c>
    </row>
    <row r="127" spans="1:5" ht="24.75" customHeight="1" x14ac:dyDescent="0.2">
      <c r="A127" s="48" t="s">
        <v>46</v>
      </c>
      <c r="B127" s="19" t="s">
        <v>85</v>
      </c>
      <c r="C127" s="33">
        <v>136</v>
      </c>
      <c r="D127" s="33">
        <v>0</v>
      </c>
      <c r="E127" s="33">
        <f t="shared" si="2"/>
        <v>0</v>
      </c>
    </row>
    <row r="128" spans="1:5" s="40" customFormat="1" x14ac:dyDescent="0.2">
      <c r="A128" s="47" t="s">
        <v>47</v>
      </c>
      <c r="B128" s="18" t="s">
        <v>86</v>
      </c>
      <c r="C128" s="35">
        <f>C131+C132+C133+C129+C130</f>
        <v>170257.90000000002</v>
      </c>
      <c r="D128" s="35">
        <f>D131+D132+D133+D129+D130</f>
        <v>7638</v>
      </c>
      <c r="E128" s="32">
        <f t="shared" si="2"/>
        <v>4.486135445110035</v>
      </c>
    </row>
    <row r="129" spans="1:5" ht="18.75" hidden="1" customHeight="1" x14ac:dyDescent="0.2">
      <c r="A129" s="48" t="s">
        <v>136</v>
      </c>
      <c r="B129" s="19" t="s">
        <v>137</v>
      </c>
      <c r="C129" s="33"/>
      <c r="D129" s="33"/>
      <c r="E129" s="33" t="str">
        <f t="shared" si="2"/>
        <v xml:space="preserve"> </v>
      </c>
    </row>
    <row r="130" spans="1:5" ht="27" customHeight="1" x14ac:dyDescent="0.2">
      <c r="A130" s="48" t="s">
        <v>136</v>
      </c>
      <c r="B130" s="19" t="s">
        <v>137</v>
      </c>
      <c r="C130" s="33">
        <v>87557.8</v>
      </c>
      <c r="D130" s="33">
        <v>0</v>
      </c>
      <c r="E130" s="33"/>
    </row>
    <row r="131" spans="1:5" ht="22.5" customHeight="1" x14ac:dyDescent="0.2">
      <c r="A131" s="48" t="s">
        <v>48</v>
      </c>
      <c r="B131" s="19" t="s">
        <v>87</v>
      </c>
      <c r="C131" s="33">
        <v>7708.9</v>
      </c>
      <c r="D131" s="33">
        <v>97.5</v>
      </c>
      <c r="E131" s="33">
        <f t="shared" si="2"/>
        <v>1.2647718870396556</v>
      </c>
    </row>
    <row r="132" spans="1:5" ht="22.5" customHeight="1" x14ac:dyDescent="0.2">
      <c r="A132" s="48" t="s">
        <v>49</v>
      </c>
      <c r="B132" s="19" t="s">
        <v>88</v>
      </c>
      <c r="C132" s="33">
        <v>10678.7</v>
      </c>
      <c r="D132" s="33">
        <v>157</v>
      </c>
      <c r="E132" s="33">
        <f t="shared" si="2"/>
        <v>1.470216412110088</v>
      </c>
    </row>
    <row r="133" spans="1:5" ht="23.25" customHeight="1" x14ac:dyDescent="0.2">
      <c r="A133" s="48" t="s">
        <v>138</v>
      </c>
      <c r="B133" s="19" t="s">
        <v>139</v>
      </c>
      <c r="C133" s="33">
        <v>64312.5</v>
      </c>
      <c r="D133" s="33">
        <v>7383.5</v>
      </c>
      <c r="E133" s="33">
        <f t="shared" si="2"/>
        <v>11.480660835762876</v>
      </c>
    </row>
    <row r="134" spans="1:5" s="40" customFormat="1" ht="30" customHeight="1" x14ac:dyDescent="0.2">
      <c r="A134" s="47" t="s">
        <v>155</v>
      </c>
      <c r="B134" s="18" t="s">
        <v>157</v>
      </c>
      <c r="C134" s="32">
        <f>C135</f>
        <v>2353.5</v>
      </c>
      <c r="D134" s="32">
        <f>D135</f>
        <v>10</v>
      </c>
      <c r="E134" s="32">
        <f t="shared" si="2"/>
        <v>0.42489908646696406</v>
      </c>
    </row>
    <row r="135" spans="1:5" ht="32.25" customHeight="1" x14ac:dyDescent="0.2">
      <c r="A135" s="48" t="s">
        <v>156</v>
      </c>
      <c r="B135" s="19" t="s">
        <v>158</v>
      </c>
      <c r="C135" s="33">
        <v>2353.5</v>
      </c>
      <c r="D135" s="33">
        <v>10</v>
      </c>
      <c r="E135" s="33">
        <f t="shared" si="2"/>
        <v>0.42489908646696406</v>
      </c>
    </row>
    <row r="136" spans="1:5" s="40" customFormat="1" x14ac:dyDescent="0.2">
      <c r="A136" s="47" t="s">
        <v>50</v>
      </c>
      <c r="B136" s="18" t="s">
        <v>89</v>
      </c>
      <c r="C136" s="32">
        <f>C137+C138+C139+C141+C142+C140</f>
        <v>1205843.3</v>
      </c>
      <c r="D136" s="35">
        <f>D137+D138+D139+D141+D142+D140</f>
        <v>59743.8</v>
      </c>
      <c r="E136" s="32">
        <f t="shared" si="2"/>
        <v>4.9545243565229411</v>
      </c>
    </row>
    <row r="137" spans="1:5" ht="24.75" customHeight="1" x14ac:dyDescent="0.2">
      <c r="A137" s="48" t="s">
        <v>51</v>
      </c>
      <c r="B137" s="19" t="s">
        <v>90</v>
      </c>
      <c r="C137" s="33">
        <v>319954.59999999998</v>
      </c>
      <c r="D137" s="34">
        <v>17416.599999999999</v>
      </c>
      <c r="E137" s="33">
        <f t="shared" si="2"/>
        <v>5.4434597908578279</v>
      </c>
    </row>
    <row r="138" spans="1:5" x14ac:dyDescent="0.2">
      <c r="A138" s="48" t="s">
        <v>52</v>
      </c>
      <c r="B138" s="19" t="s">
        <v>91</v>
      </c>
      <c r="C138" s="33">
        <v>766635.1</v>
      </c>
      <c r="D138" s="33">
        <v>35829.800000000003</v>
      </c>
      <c r="E138" s="33">
        <f t="shared" si="2"/>
        <v>4.6736446061496535</v>
      </c>
    </row>
    <row r="139" spans="1:5" ht="27" customHeight="1" x14ac:dyDescent="0.2">
      <c r="A139" s="48" t="s">
        <v>53</v>
      </c>
      <c r="B139" s="19" t="s">
        <v>92</v>
      </c>
      <c r="C139" s="33">
        <v>40710.300000000003</v>
      </c>
      <c r="D139" s="34">
        <v>2370.1</v>
      </c>
      <c r="E139" s="33">
        <f t="shared" si="2"/>
        <v>5.8218681758670403</v>
      </c>
    </row>
    <row r="140" spans="1:5" ht="18.75" hidden="1" customHeight="1" x14ac:dyDescent="0.2">
      <c r="A140" s="48" t="s">
        <v>167</v>
      </c>
      <c r="B140" s="19" t="s">
        <v>168</v>
      </c>
      <c r="C140" s="33"/>
      <c r="D140" s="33"/>
      <c r="E140" s="33" t="str">
        <f t="shared" si="2"/>
        <v xml:space="preserve"> </v>
      </c>
    </row>
    <row r="141" spans="1:5" ht="26.25" customHeight="1" x14ac:dyDescent="0.2">
      <c r="A141" s="48" t="s">
        <v>54</v>
      </c>
      <c r="B141" s="19" t="s">
        <v>93</v>
      </c>
      <c r="C141" s="33">
        <v>140</v>
      </c>
      <c r="D141" s="33">
        <v>0</v>
      </c>
      <c r="E141" s="33">
        <v>58.9</v>
      </c>
    </row>
    <row r="142" spans="1:5" ht="27" customHeight="1" x14ac:dyDescent="0.2">
      <c r="A142" s="48" t="s">
        <v>55</v>
      </c>
      <c r="B142" s="19" t="s">
        <v>94</v>
      </c>
      <c r="C142" s="34">
        <v>78403.3</v>
      </c>
      <c r="D142" s="34">
        <v>4127.3</v>
      </c>
      <c r="E142" s="33">
        <f t="shared" si="2"/>
        <v>5.2641916858091431</v>
      </c>
    </row>
    <row r="143" spans="1:5" s="40" customFormat="1" x14ac:dyDescent="0.2">
      <c r="A143" s="47" t="s">
        <v>56</v>
      </c>
      <c r="B143" s="18" t="s">
        <v>95</v>
      </c>
      <c r="C143" s="32">
        <f>C144+C145</f>
        <v>101530.3</v>
      </c>
      <c r="D143" s="32">
        <f>D144+D145</f>
        <v>4438.3999999999996</v>
      </c>
      <c r="E143" s="32">
        <f t="shared" si="2"/>
        <v>4.3715028912551226</v>
      </c>
    </row>
    <row r="144" spans="1:5" ht="26.25" customHeight="1" x14ac:dyDescent="0.2">
      <c r="A144" s="48" t="s">
        <v>57</v>
      </c>
      <c r="B144" s="19" t="s">
        <v>96</v>
      </c>
      <c r="C144" s="33">
        <v>87621.1</v>
      </c>
      <c r="D144" s="33">
        <v>3698</v>
      </c>
      <c r="E144" s="33">
        <f t="shared" si="2"/>
        <v>4.2204446189331106</v>
      </c>
    </row>
    <row r="145" spans="1:5" ht="24.75" customHeight="1" x14ac:dyDescent="0.2">
      <c r="A145" s="48" t="s">
        <v>58</v>
      </c>
      <c r="B145" s="19" t="s">
        <v>97</v>
      </c>
      <c r="C145" s="33">
        <v>13909.2</v>
      </c>
      <c r="D145" s="33">
        <v>740.4</v>
      </c>
      <c r="E145" s="33">
        <f t="shared" si="2"/>
        <v>5.3230955051332929</v>
      </c>
    </row>
    <row r="146" spans="1:5" s="40" customFormat="1" x14ac:dyDescent="0.2">
      <c r="A146" s="47" t="s">
        <v>59</v>
      </c>
      <c r="B146" s="18" t="s">
        <v>98</v>
      </c>
      <c r="C146" s="32">
        <f>C147+C148+C150+C149</f>
        <v>37983.399999999994</v>
      </c>
      <c r="D146" s="32">
        <f>D147+D148+D150+D149</f>
        <v>1656.9</v>
      </c>
      <c r="E146" s="32">
        <f t="shared" si="2"/>
        <v>4.3621687368692648</v>
      </c>
    </row>
    <row r="147" spans="1:5" ht="25.5" customHeight="1" x14ac:dyDescent="0.2">
      <c r="A147" s="48" t="s">
        <v>60</v>
      </c>
      <c r="B147" s="19" t="s">
        <v>99</v>
      </c>
      <c r="C147" s="33">
        <v>21557.599999999999</v>
      </c>
      <c r="D147" s="33">
        <v>1651.9</v>
      </c>
      <c r="E147" s="33">
        <f t="shared" si="2"/>
        <v>7.6627268341559365</v>
      </c>
    </row>
    <row r="148" spans="1:5" ht="24.75" customHeight="1" x14ac:dyDescent="0.2">
      <c r="A148" s="48" t="s">
        <v>61</v>
      </c>
      <c r="B148" s="19" t="s">
        <v>100</v>
      </c>
      <c r="C148" s="33">
        <v>2408.5</v>
      </c>
      <c r="D148" s="34">
        <v>5</v>
      </c>
      <c r="E148" s="33">
        <f t="shared" si="2"/>
        <v>0.2075980900975711</v>
      </c>
    </row>
    <row r="149" spans="1:5" ht="21.75" customHeight="1" x14ac:dyDescent="0.2">
      <c r="A149" s="48" t="s">
        <v>62</v>
      </c>
      <c r="B149" s="19" t="s">
        <v>101</v>
      </c>
      <c r="C149" s="33">
        <v>13707.3</v>
      </c>
      <c r="D149" s="33">
        <v>0</v>
      </c>
      <c r="E149" s="33">
        <f t="shared" si="2"/>
        <v>0</v>
      </c>
    </row>
    <row r="150" spans="1:5" ht="24.75" customHeight="1" x14ac:dyDescent="0.2">
      <c r="A150" s="48" t="s">
        <v>63</v>
      </c>
      <c r="B150" s="19" t="s">
        <v>102</v>
      </c>
      <c r="C150" s="33">
        <v>310</v>
      </c>
      <c r="D150" s="33">
        <v>0</v>
      </c>
      <c r="E150" s="33">
        <f t="shared" si="2"/>
        <v>0</v>
      </c>
    </row>
    <row r="151" spans="1:5" s="40" customFormat="1" x14ac:dyDescent="0.2">
      <c r="A151" s="47" t="s">
        <v>64</v>
      </c>
      <c r="B151" s="18" t="s">
        <v>103</v>
      </c>
      <c r="C151" s="32">
        <f>C152+C153+C154</f>
        <v>56215.8</v>
      </c>
      <c r="D151" s="32">
        <f>D152+D153+D154</f>
        <v>2501.6999999999998</v>
      </c>
      <c r="E151" s="32">
        <f t="shared" si="2"/>
        <v>4.4501723714685193</v>
      </c>
    </row>
    <row r="152" spans="1:5" ht="18.75" hidden="1" customHeight="1" x14ac:dyDescent="0.2">
      <c r="A152" s="48" t="s">
        <v>65</v>
      </c>
      <c r="B152" s="19" t="s">
        <v>104</v>
      </c>
      <c r="C152" s="33"/>
      <c r="D152" s="33"/>
      <c r="E152" s="33" t="str">
        <f t="shared" si="2"/>
        <v xml:space="preserve"> </v>
      </c>
    </row>
    <row r="153" spans="1:5" ht="21.75" customHeight="1" x14ac:dyDescent="0.2">
      <c r="A153" s="48" t="s">
        <v>140</v>
      </c>
      <c r="B153" s="19" t="s">
        <v>141</v>
      </c>
      <c r="C153" s="33">
        <v>37127.800000000003</v>
      </c>
      <c r="D153" s="33">
        <v>1684.6</v>
      </c>
      <c r="E153" s="33">
        <f t="shared" si="2"/>
        <v>4.5373008904378924</v>
      </c>
    </row>
    <row r="154" spans="1:5" ht="22.5" customHeight="1" x14ac:dyDescent="0.2">
      <c r="A154" s="48" t="s">
        <v>218</v>
      </c>
      <c r="B154" s="19" t="s">
        <v>219</v>
      </c>
      <c r="C154" s="33">
        <v>19088</v>
      </c>
      <c r="D154" s="33">
        <v>817.1</v>
      </c>
      <c r="E154" s="33">
        <f t="shared" si="2"/>
        <v>4.2806999161777037</v>
      </c>
    </row>
    <row r="155" spans="1:5" hidden="1" x14ac:dyDescent="0.2">
      <c r="A155" s="47" t="s">
        <v>66</v>
      </c>
      <c r="B155" s="19" t="s">
        <v>105</v>
      </c>
      <c r="C155" s="32">
        <f>C156</f>
        <v>0</v>
      </c>
      <c r="D155" s="32">
        <f>D156</f>
        <v>0</v>
      </c>
      <c r="E155" s="33" t="str">
        <f t="shared" si="2"/>
        <v xml:space="preserve"> </v>
      </c>
    </row>
    <row r="156" spans="1:5" hidden="1" x14ac:dyDescent="0.2">
      <c r="A156" s="48" t="s">
        <v>67</v>
      </c>
      <c r="B156" s="19" t="s">
        <v>106</v>
      </c>
      <c r="C156" s="33">
        <v>0</v>
      </c>
      <c r="D156" s="33">
        <v>0</v>
      </c>
      <c r="E156" s="33" t="str">
        <f t="shared" si="2"/>
        <v xml:space="preserve"> </v>
      </c>
    </row>
    <row r="157" spans="1:5" s="40" customFormat="1" x14ac:dyDescent="0.2">
      <c r="A157" s="20" t="s">
        <v>68</v>
      </c>
      <c r="B157" s="18" t="s">
        <v>107</v>
      </c>
      <c r="C157" s="32">
        <f>C104+C115+C119+C128+C136+C143+C146+C151+C155+C113+C134</f>
        <v>1888676.4000000001</v>
      </c>
      <c r="D157" s="32">
        <f>D104+D115+D119+D128+D136+D143+D146+D151+D155+D113+D134</f>
        <v>100872.79999999999</v>
      </c>
      <c r="E157" s="32">
        <f t="shared" si="2"/>
        <v>5.3409255285871087</v>
      </c>
    </row>
    <row r="158" spans="1:5" x14ac:dyDescent="0.2">
      <c r="A158" s="48" t="s">
        <v>69</v>
      </c>
      <c r="B158" s="41"/>
      <c r="C158" s="35">
        <f>C102-C157</f>
        <v>-14758.800000000512</v>
      </c>
      <c r="D158" s="35">
        <f>D102-D157</f>
        <v>-1184.2999999999884</v>
      </c>
      <c r="E158" s="33"/>
    </row>
    <row r="160" spans="1:5" x14ac:dyDescent="0.2">
      <c r="A160" s="49" t="s">
        <v>272</v>
      </c>
      <c r="C160" s="36" t="s">
        <v>280</v>
      </c>
    </row>
    <row r="163" spans="3:4" x14ac:dyDescent="0.2">
      <c r="C163" s="23">
        <f>C102-C157</f>
        <v>-14758.800000000512</v>
      </c>
      <c r="D163" s="23">
        <f>D102-D157</f>
        <v>-1184.2999999999884</v>
      </c>
    </row>
    <row r="164" spans="3:4" x14ac:dyDescent="0.2">
      <c r="C164" s="23">
        <v>-14758.8</v>
      </c>
      <c r="D164" s="23">
        <v>-1184.3</v>
      </c>
    </row>
  </sheetData>
  <mergeCells count="4">
    <mergeCell ref="A1:E1"/>
    <mergeCell ref="A103:E103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Юлия</cp:lastModifiedBy>
  <cp:lastPrinted>2026-02-09T02:19:05Z</cp:lastPrinted>
  <dcterms:created xsi:type="dcterms:W3CDTF">2018-02-13T00:40:04Z</dcterms:created>
  <dcterms:modified xsi:type="dcterms:W3CDTF">2026-02-09T02:21:48Z</dcterms:modified>
</cp:coreProperties>
</file>