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ВСЕ СПРАВКИ\2025 год\"/>
    </mc:Choice>
  </mc:AlternateContent>
  <xr:revisionPtr revIDLastSave="0" documentId="13_ncr:1_{DD280EA8-D24B-478E-9489-181CC3EF9CA2}" xr6:coauthVersionLast="47" xr6:coauthVersionMax="47" xr10:uidLastSave="{00000000-0000-0000-0000-000000000000}"/>
  <bookViews>
    <workbookView xWindow="345" yWindow="0" windowWidth="28455" windowHeight="15600" xr2:uid="{00000000-000D-0000-FFFF-FFFF00000000}"/>
  </bookViews>
  <sheets>
    <sheet name="Лист1" sheetId="1" r:id="rId1"/>
  </sheets>
  <definedNames>
    <definedName name="_xlnm.Print_Titles" localSheetId="0">Лист1!$3:$3</definedName>
    <definedName name="_xlnm.Print_Area" localSheetId="0">Лист1!$A$1:$E$157</definedName>
  </definedNames>
  <calcPr calcId="181029"/>
</workbook>
</file>

<file path=xl/calcChain.xml><?xml version="1.0" encoding="utf-8"?>
<calcChain xmlns="http://schemas.openxmlformats.org/spreadsheetml/2006/main">
  <c r="C77" i="1" l="1"/>
  <c r="E29" i="1"/>
  <c r="D4" i="1"/>
  <c r="D17" i="1"/>
  <c r="D58" i="1" l="1"/>
  <c r="C71" i="1"/>
  <c r="C95" i="1"/>
  <c r="E44" i="1"/>
  <c r="E5" i="1" l="1"/>
  <c r="E6" i="1"/>
  <c r="E8" i="1"/>
  <c r="E9" i="1"/>
  <c r="E10" i="1"/>
  <c r="E11" i="1"/>
  <c r="E12" i="1"/>
  <c r="E13" i="1"/>
  <c r="E14" i="1"/>
  <c r="E15" i="1"/>
  <c r="E16" i="1"/>
  <c r="E18" i="1"/>
  <c r="E19" i="1"/>
  <c r="E20" i="1"/>
  <c r="E21" i="1"/>
  <c r="E22" i="1"/>
  <c r="E23" i="1"/>
  <c r="E24" i="1"/>
  <c r="E25" i="1"/>
  <c r="E26" i="1"/>
  <c r="E27" i="1"/>
  <c r="E28" i="1"/>
  <c r="E30" i="1"/>
  <c r="E31" i="1"/>
  <c r="E32" i="1"/>
  <c r="E33" i="1"/>
  <c r="E34" i="1"/>
  <c r="E35" i="1"/>
  <c r="E36" i="1"/>
  <c r="E37" i="1"/>
  <c r="E38" i="1"/>
  <c r="E39" i="1"/>
  <c r="E40" i="1"/>
  <c r="E41" i="1"/>
  <c r="E43" i="1"/>
  <c r="E45" i="1"/>
  <c r="E46" i="1"/>
  <c r="E47" i="1"/>
  <c r="E48" i="1"/>
  <c r="E49" i="1"/>
  <c r="E51" i="1"/>
  <c r="E52" i="1"/>
  <c r="E53" i="1"/>
  <c r="E55" i="1"/>
  <c r="E56" i="1"/>
  <c r="E57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2" i="1"/>
  <c r="E93" i="1"/>
  <c r="E94" i="1"/>
  <c r="E95" i="1"/>
  <c r="E96" i="1"/>
  <c r="E98" i="1"/>
  <c r="D116" i="1"/>
  <c r="C116" i="1"/>
  <c r="E123" i="1"/>
  <c r="C142" i="1" l="1"/>
  <c r="C125" i="1"/>
  <c r="E150" i="1" l="1"/>
  <c r="D147" i="1"/>
  <c r="C147" i="1"/>
  <c r="C17" i="1" l="1"/>
  <c r="E17" i="1" l="1"/>
  <c r="D91" i="1"/>
  <c r="C91" i="1" l="1"/>
  <c r="E91" i="1" l="1"/>
  <c r="D132" i="1"/>
  <c r="C132" i="1"/>
  <c r="E136" i="1"/>
  <c r="E120" i="1" l="1"/>
  <c r="E119" i="1"/>
  <c r="D125" i="1" l="1"/>
  <c r="E131" i="1" l="1"/>
  <c r="D130" i="1"/>
  <c r="C130" i="1"/>
  <c r="E130" i="1" l="1"/>
  <c r="E105" i="1" l="1"/>
  <c r="E149" i="1" l="1"/>
  <c r="E122" i="1" l="1"/>
  <c r="E129" i="1" l="1"/>
  <c r="E126" i="1"/>
  <c r="E117" i="1"/>
  <c r="E114" i="1"/>
  <c r="E111" i="1"/>
  <c r="D110" i="1"/>
  <c r="C110" i="1"/>
  <c r="E110" i="1" l="1"/>
  <c r="E152" i="1" l="1"/>
  <c r="D151" i="1"/>
  <c r="C151" i="1"/>
  <c r="E148" i="1"/>
  <c r="E146" i="1"/>
  <c r="E145" i="1"/>
  <c r="E144" i="1"/>
  <c r="E143" i="1"/>
  <c r="D142" i="1"/>
  <c r="E141" i="1"/>
  <c r="E140" i="1"/>
  <c r="D139" i="1"/>
  <c r="C139" i="1"/>
  <c r="E138" i="1"/>
  <c r="E135" i="1"/>
  <c r="E134" i="1"/>
  <c r="E133" i="1"/>
  <c r="E128" i="1"/>
  <c r="E127" i="1"/>
  <c r="E124" i="1"/>
  <c r="E121" i="1"/>
  <c r="E118" i="1"/>
  <c r="E115" i="1"/>
  <c r="E113" i="1"/>
  <c r="D112" i="1"/>
  <c r="C112" i="1"/>
  <c r="E109" i="1"/>
  <c r="E108" i="1"/>
  <c r="E107" i="1"/>
  <c r="E106" i="1"/>
  <c r="E104" i="1"/>
  <c r="E103" i="1"/>
  <c r="E102" i="1"/>
  <c r="D101" i="1"/>
  <c r="C101" i="1"/>
  <c r="C4" i="1"/>
  <c r="C58" i="1" s="1"/>
  <c r="D99" i="1" l="1"/>
  <c r="D153" i="1"/>
  <c r="C153" i="1"/>
  <c r="E151" i="1"/>
  <c r="E142" i="1"/>
  <c r="E147" i="1"/>
  <c r="E112" i="1"/>
  <c r="E125" i="1"/>
  <c r="E132" i="1"/>
  <c r="E101" i="1"/>
  <c r="E139" i="1"/>
  <c r="E116" i="1"/>
  <c r="E4" i="1"/>
  <c r="C99" i="1"/>
  <c r="C159" i="1" l="1"/>
  <c r="D159" i="1"/>
  <c r="E58" i="1"/>
  <c r="E99" i="1"/>
  <c r="D154" i="1"/>
  <c r="C154" i="1"/>
  <c r="E153" i="1"/>
</calcChain>
</file>

<file path=xl/sharedStrings.xml><?xml version="1.0" encoding="utf-8"?>
<sst xmlns="http://schemas.openxmlformats.org/spreadsheetml/2006/main" count="301" uniqueCount="297">
  <si>
    <t>в тыс. руб.</t>
  </si>
  <si>
    <t>ДОХОДЫ</t>
  </si>
  <si>
    <t>код дохода</t>
  </si>
  <si>
    <t xml:space="preserve">Налоговые доходы </t>
  </si>
  <si>
    <t>Налог на доходы физических лиц</t>
  </si>
  <si>
    <t>00010102000010000110</t>
  </si>
  <si>
    <t>Налог, взимаемый в связи с применением упрощенной системы налогообложения</t>
  </si>
  <si>
    <t>00010501000000000110</t>
  </si>
  <si>
    <t>Единый налог на вмененный доход для отдельных видов деятельности</t>
  </si>
  <si>
    <t>00010502000020000110</t>
  </si>
  <si>
    <t>Единый сельскохозяйственный налог</t>
  </si>
  <si>
    <t>00010503000010000110</t>
  </si>
  <si>
    <t>Государственная пошлина по делам, рассматриваемым в судах общей юрисдикции, мировыми судьями</t>
  </si>
  <si>
    <t>00010803000010000110</t>
  </si>
  <si>
    <t xml:space="preserve">Неналоговые доходы 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</si>
  <si>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</si>
  <si>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</si>
  <si>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</si>
  <si>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Плата за выбросы загрязняющих веществ в атмосферный воздух стационарными объектами</t>
  </si>
  <si>
    <t>00011201010010000120</t>
  </si>
  <si>
    <t>Суммы по искам о возмещении вреда, причиненного окружающей среде</t>
  </si>
  <si>
    <t>00011635000000000140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</si>
  <si>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</si>
  <si>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00011643000010000140</t>
  </si>
  <si>
    <t>00011701050050000180</t>
  </si>
  <si>
    <t>ИТОГО НАЛОГОВЫЕ И НЕНАЛОГОВЫЕ ДОХОДЫ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</si>
  <si>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</si>
  <si>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Субвенции местным бюджетам на выполнение передаваемых полномочий субъектов РФ</t>
  </si>
  <si>
    <t>ИТОГО БЕЗВОЗМЕЗДНЫЕ ПОСТУПЛЕНИЯ ОТ ДРУГИХ БЮДЖЕТОВ</t>
  </si>
  <si>
    <t>00020200000000000000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</si>
  <si>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</si>
  <si>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00021900000050000151</t>
  </si>
  <si>
    <t xml:space="preserve">ИТОГО ДОХОДОВ </t>
  </si>
  <si>
    <t>Общегосударственные вопросы</t>
  </si>
  <si>
    <t>Функционирование высшего должностного лица субъекта Российской Федерации и органа местного самоуправления</t>
  </si>
  <si>
    <t>Функционирование законодательных (представительных) органов государственной власти и местного самоуправления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</si>
  <si>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</si>
  <si>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</si>
  <si>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надзора</t>
  </si>
  <si>
    <t>Обеспечение проведение выборов и референдумов</t>
  </si>
  <si>
    <t>Резервные фонды</t>
  </si>
  <si>
    <t>Другие общегосударственные вопросы</t>
  </si>
  <si>
    <t>Национальная безопасность и правоохранительная деятельность</t>
  </si>
  <si>
    <t>Защита населения и территории от последствий чрезвычайных ситуаций природного и техногенного характера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</si>
  <si>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</si>
  <si>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</si>
  <si>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</si>
  <si>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</si>
  <si>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Другие вопросы в области национальной экономики</t>
  </si>
  <si>
    <t>Жилищно-коммунальное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</si>
  <si>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</si>
  <si>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</si>
  <si>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</si>
  <si>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</si>
  <si>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</si>
  <si>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Начальное профессиональное образование</t>
  </si>
  <si>
    <t>Молодежная политика и оздоровление детей</t>
  </si>
  <si>
    <t>Другие вопросы в области образования</t>
  </si>
  <si>
    <t>Культура, кинематография, средства массовой информации</t>
  </si>
  <si>
    <t xml:space="preserve">Культура </t>
  </si>
  <si>
    <t>Другие вопросы  в области культуры, кинематографии и средств массовой информации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</si>
  <si>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</si>
  <si>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</si>
  <si>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</si>
  <si>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</si>
  <si>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 в области социальной политики</t>
  </si>
  <si>
    <t>Физическая культура и спорт</t>
  </si>
  <si>
    <t>Физическая культура</t>
  </si>
  <si>
    <t>Обслуживание долга</t>
  </si>
  <si>
    <t>Обслуживание государственного внутреннего и муниципального долга</t>
  </si>
  <si>
    <t>ИТОГО РАСХОДОВ</t>
  </si>
  <si>
    <t>Профицит(+)Дефицит(-)бюджета за счет внутренних источников</t>
  </si>
  <si>
    <t>0100</t>
  </si>
  <si>
    <t>0102</t>
  </si>
  <si>
    <t>0103</t>
  </si>
  <si>
    <t xml:space="preserve">0104      </t>
  </si>
  <si>
    <t>0105</t>
  </si>
  <si>
    <t>0106</t>
  </si>
  <si>
    <t>0107</t>
  </si>
  <si>
    <t>0111</t>
  </si>
  <si>
    <t>0113</t>
  </si>
  <si>
    <t>0300</t>
  </si>
  <si>
    <t>0309</t>
  </si>
  <si>
    <t>0314</t>
  </si>
  <si>
    <t>0400</t>
  </si>
  <si>
    <t>0405</t>
  </si>
  <si>
    <t>0408</t>
  </si>
  <si>
    <t>0412</t>
  </si>
  <si>
    <t>0500</t>
  </si>
  <si>
    <t>0502</t>
  </si>
  <si>
    <t>0503</t>
  </si>
  <si>
    <t>0700</t>
  </si>
  <si>
    <t>0701</t>
  </si>
  <si>
    <t>0702</t>
  </si>
  <si>
    <t>0703</t>
  </si>
  <si>
    <t>0707</t>
  </si>
  <si>
    <t>0709</t>
  </si>
  <si>
    <t>0800</t>
  </si>
  <si>
    <t>0801</t>
  </si>
  <si>
    <t>0804</t>
  </si>
  <si>
    <t>1000</t>
  </si>
  <si>
    <t>1001</t>
  </si>
  <si>
    <t>1003</t>
  </si>
  <si>
    <t>1004</t>
  </si>
  <si>
    <t>1006</t>
  </si>
  <si>
    <t>1100</t>
  </si>
  <si>
    <t>1101</t>
  </si>
  <si>
    <t>1300</t>
  </si>
  <si>
    <t>1301</t>
  </si>
  <si>
    <t>9600</t>
  </si>
  <si>
    <t>РАСХОДЫ</t>
  </si>
  <si>
    <t>00010504020020000110</t>
  </si>
  <si>
    <t>Плата за сбросы загрязняющих веществ в водные объекты</t>
  </si>
  <si>
    <t>00011201030010000120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</si>
  <si>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</si>
  <si>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</si>
  <si>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</si>
  <si>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</si>
  <si>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Налог на имущество физических лиц</t>
  </si>
  <si>
    <t>00010601000000000110</t>
  </si>
  <si>
    <t>Земельный налог с организаций</t>
  </si>
  <si>
    <t>00010606030000000110</t>
  </si>
  <si>
    <t>00010606040000000110</t>
  </si>
  <si>
    <t>Земельный налог с физических лиц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</si>
  <si>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</si>
  <si>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00011633000000000140</t>
  </si>
  <si>
    <t>Платежи, взимаемые государственными и муниципальными органами (организациями) за выполнение определенных функций</t>
  </si>
  <si>
    <t>00011502000000000140</t>
  </si>
  <si>
    <t>Национальная оборона</t>
  </si>
  <si>
    <t>0200</t>
  </si>
  <si>
    <t>Мобилизационная и вневойсковая подготовка</t>
  </si>
  <si>
    <t>0203</t>
  </si>
  <si>
    <t>Обеспечение пожарной безопасности</t>
  </si>
  <si>
    <t>0310</t>
  </si>
  <si>
    <t>0401</t>
  </si>
  <si>
    <t>Общеэкономические вопросы</t>
  </si>
  <si>
    <t>0409</t>
  </si>
  <si>
    <t>Дорожное хозяйство</t>
  </si>
  <si>
    <t>Жилищное хозяйство</t>
  </si>
  <si>
    <t>0501</t>
  </si>
  <si>
    <t>Другие вопросы в области жилищно-коммунального хазяйства</t>
  </si>
  <si>
    <t>0505</t>
  </si>
  <si>
    <t>Массовый спорт</t>
  </si>
  <si>
    <t>1102</t>
  </si>
  <si>
    <t>Субсидия бюджетам муниципальных районов на реализацию мероприятий по обеспечению жильем молодых семей</t>
  </si>
  <si>
    <t>00011105030000000120</t>
  </si>
  <si>
    <t>Субсидии бюджетам на реализацию мероприятий по обеспечению жильем молодых семей</t>
  </si>
  <si>
    <t>Субсидии бюджетам на поддержку отрасли культуры</t>
  </si>
  <si>
    <t>00020225497000000150</t>
  </si>
  <si>
    <t>00020225519000000150</t>
  </si>
  <si>
    <t>00020230022000000150</t>
  </si>
  <si>
    <t>00020235118000000150</t>
  </si>
  <si>
    <t>Субсидии бюджетам на реализацию программ формирование современной городской среды</t>
  </si>
  <si>
    <t>00020229999000000150</t>
  </si>
  <si>
    <t>00020230024000000150</t>
  </si>
  <si>
    <t>00020215001000000150</t>
  </si>
  <si>
    <t>00020215002000000150</t>
  </si>
  <si>
    <t>00020245519000000150</t>
  </si>
  <si>
    <t>Межбюджетные трансферты, передаваемые бюджетам на поддержку отрасли культуры</t>
  </si>
  <si>
    <t>Охрана окружающей среды</t>
  </si>
  <si>
    <t>Другие вопросы в области охраны окружающей среды</t>
  </si>
  <si>
    <t>0600</t>
  </si>
  <si>
    <t>0605</t>
  </si>
  <si>
    <t>Субсидии на софинансирование капитальных вложений в объекты муниципальной собственности</t>
  </si>
  <si>
    <t>00020220077000000150</t>
  </si>
  <si>
    <t xml:space="preserve">Прочие межбюджетные трансферты, передаваемые бюджетам </t>
  </si>
  <si>
    <t>00020249999000000150</t>
  </si>
  <si>
    <t>Водное хозяйство</t>
  </si>
  <si>
    <t>Лесное хозяйство</t>
  </si>
  <si>
    <t>0406</t>
  </si>
  <si>
    <t>0407</t>
  </si>
  <si>
    <t>Подготовка и повышение квалификации</t>
  </si>
  <si>
    <t>0705</t>
  </si>
  <si>
    <t xml:space="preserve">Плата за размещение твердых коммунальных отходов </t>
  </si>
  <si>
    <t>00011601000010000140</t>
  </si>
  <si>
    <t>00011602000020000140</t>
  </si>
  <si>
    <t>00011607000010000140</t>
  </si>
  <si>
    <t xml:space="preserve"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</si>
  <si>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>00011610000000000140</t>
  </si>
  <si>
    <t>Платежи в целях возмещения причиненного ущерба (убытков)</t>
  </si>
  <si>
    <t>00020225178000000150</t>
  </si>
  <si>
    <t>Субсидии бюджетам на мероприятия по переселению граздан из предназначенных для проживания строений, созданных в период освоения Сибири и Дальнего Востока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</si>
  <si>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</si>
  <si>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00011201041010000120</t>
  </si>
  <si>
    <t>00011201042010000120</t>
  </si>
  <si>
    <t>Субсидии бюджетам муниципальных районов на софинансирование расходных обязательств субъектов РФ, возникающих при реализациимероприятий по модернизации региональных и муниципальных детских школ исскуств по видам исскуств</t>
  </si>
  <si>
    <t>00020225306000000150</t>
  </si>
  <si>
    <t>00020225243000000150</t>
  </si>
  <si>
    <t>Субсидии бюджетам на строительство и реконструкцию (модернизацию) объектов питьевого водоснабжения</t>
  </si>
  <si>
    <t>Доходы от оказания платных услуг (работ)</t>
  </si>
  <si>
    <t>Доходы от компенсации затрат государства</t>
  </si>
  <si>
    <t>00011406010000000430</t>
  </si>
  <si>
    <t xml:space="preserve">Доходы от продажи земельных участков, государственная собственность на которые не разграничена </t>
  </si>
  <si>
    <t>Административные штрафы, установленные Кодексом РФ об административных правонарушениях</t>
  </si>
  <si>
    <t>Административные штрафы, установленные законами субъектов РФ об административных правонарушениях</t>
  </si>
  <si>
    <t>00011705050130000180</t>
  </si>
  <si>
    <t>Прочие неналоговые доходы бюджетов городских поселений</t>
  </si>
  <si>
    <t>00011611000010000140</t>
  </si>
  <si>
    <t>Платежи, уплачиваемые в целях возмещения вреда</t>
  </si>
  <si>
    <t>00020225497050000150</t>
  </si>
  <si>
    <t>Субсидии бюджетам муниципальных районов на реализацию мероприятий модернизации школьных систем образования</t>
  </si>
  <si>
    <t>00020225750500000150</t>
  </si>
  <si>
    <t xml:space="preserve">Плата за размещение отходов производства 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</si>
  <si>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</si>
  <si>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00011701050130000180</t>
  </si>
  <si>
    <t>Невыясненные поступления, зачисляемые в бюджеты городских поселений</t>
  </si>
  <si>
    <t>00011101050050000120</t>
  </si>
  <si>
    <t>Доходы в виде прибыли, приходящейся в уставных (складочных) капиталах хозяйственных товариществ и обществ, или дивидендов по акциям принадлежащим муниципальным районам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</si>
  <si>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</si>
  <si>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</si>
  <si>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Прочие субсидии </t>
  </si>
  <si>
    <t>00020225467050000150</t>
  </si>
  <si>
    <t>Дотации бюджетам на выравнивание бюджетной обеспеченности</t>
  </si>
  <si>
    <t>00011302000000000130</t>
  </si>
  <si>
    <t>00011301000000000130</t>
  </si>
  <si>
    <t>Инициативные платежи, зачисляемые в бюджет сельских поселений</t>
  </si>
  <si>
    <t>Инициативные платежи, зачисляемые в бюджет городских поселений</t>
  </si>
  <si>
    <t>00011618000020000140</t>
  </si>
  <si>
    <t>00011105025130000120</t>
  </si>
  <si>
    <t>Доходы от сумм пеней , предусмотренных законодательством РФ о налогах и сборах, подлежащие зачислению в бюджеты субъектов РФ по нормативу, установленному Бюджетным кодексом РФ, распределяемые Федеральным казначейством между бюджетами субъектов РФ в соответствии с федеральным законом о федеральном бюджете</t>
  </si>
  <si>
    <t>Доходы, получаемые в виде арендной платы, а также средства от продажи права на заключение договоров аренды земли, находящиеся в собственности городских поселений (за исключением земельных участков бюджетных и автономных учреждений)</t>
  </si>
  <si>
    <t>00011715030100000180</t>
  </si>
  <si>
    <t>00011715030130000180</t>
  </si>
  <si>
    <t>00011716000100000180</t>
  </si>
  <si>
    <t>Спорт высших достижений</t>
  </si>
  <si>
    <t>1103</t>
  </si>
  <si>
    <t>00011406020000000430</t>
  </si>
  <si>
    <t>Доходы от продажи земельных участков, государственная собственность на которые не разграничена ( за исключением земельных участков бюджетных и автономных учреждений)</t>
  </si>
  <si>
    <t>00011105020000000120</t>
  </si>
  <si>
    <t>Доходы, получаемые в виде арендной платы,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</si>
  <si>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Субсидии на обеспечение комплексного развития сельских территорий</t>
  </si>
  <si>
    <t>00020225576000000150</t>
  </si>
  <si>
    <t>Субсидии бюджетам городских поселений на реализацию мероприятий по обеспечениюжильем молодых семей</t>
  </si>
  <si>
    <t>00020705000050000150</t>
  </si>
  <si>
    <t>Прочие безвозмездные поступления в бюджеты городских поселений</t>
  </si>
  <si>
    <t>00020705020100000150</t>
  </si>
  <si>
    <t>00020705030130000150</t>
  </si>
  <si>
    <t>Поступления от денежных пожертвований, предоставляемых физическими лицами получателям средств бюджета сельских поселений</t>
  </si>
  <si>
    <t>Поступления от денежных пожертвований, предоставляемых физическими лицами получателям средств бюджета муниципальных районов</t>
  </si>
  <si>
    <t>Государственная пошлина за государственную регистрацию, а также за совершение прочих юридически значимых действий</t>
  </si>
  <si>
    <t>00010807000010000110</t>
  </si>
  <si>
    <t>Невыясненные поступления, зачисляемые в бюджеты муниципальных районов</t>
  </si>
  <si>
    <t>00020705000100000150</t>
  </si>
  <si>
    <t>Прочие безвозмездные поступления в бюджеты сельских поселений</t>
  </si>
  <si>
    <t>00011105430000000120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</si>
  <si>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РФ</t>
  </si>
  <si>
    <t>00011109040000000120</t>
  </si>
  <si>
    <t>00011109080000000120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</si>
  <si>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</si>
  <si>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Прочие неналоговые доходы бюджетов сельских поселений в части невыясненных поступлений, по которым осуществлен возврат (уточнение) не позднее трех лет со дня их зачисления на счет бюджета сельского поселения</t>
  </si>
  <si>
    <t xml:space="preserve">Бюджет на 2025 год </t>
  </si>
  <si>
    <t>00011705040140000180</t>
  </si>
  <si>
    <t>00020225304140000150</t>
  </si>
  <si>
    <t>Субсидии бюджетам муниципальных округов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</si>
  <si>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00020225315140000150</t>
  </si>
  <si>
    <t>00020236900140000150</t>
  </si>
  <si>
    <t>Единая субвенция бюджетам муниципальных округов</t>
  </si>
  <si>
    <t>00020239999140000150</t>
  </si>
  <si>
    <t>00020245179140000150</t>
  </si>
  <si>
    <t>00020245050140000150</t>
  </si>
  <si>
    <t>00020245303140000150</t>
  </si>
  <si>
    <t>00020249999140000150</t>
  </si>
  <si>
    <t>Налог, взимаемый в связи с применением патентной системы налогообложения, зачисляемый в бюджеты муниципальных округов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</si>
  <si>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и автономных учреждений)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</si>
  <si>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</si>
  <si>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Невыясненные поступления, зачисляемые в бюджеты муниципальных округов</t>
  </si>
  <si>
    <t>Прочие неналоговые доходы бюджетов муниципальных округов</t>
  </si>
  <si>
    <t>Инициативные платежи, зачисляемые в бюджет муниципального округа</t>
  </si>
  <si>
    <t>00011715031400000180</t>
  </si>
  <si>
    <t>Дотации на поддержку мер по обеспечению сбалансированности бюджетов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</si>
  <si>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</si>
  <si>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Субсидия бюджетам муниципальных округов на поддержку отрасли культуры</t>
  </si>
  <si>
    <t>00020225519140000150</t>
  </si>
  <si>
    <t>Субвенции бюджетам муниципальныхокругов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</si>
  <si>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00020235120140000150</t>
  </si>
  <si>
    <t>Прочие субвенции бюджетам муниципальных округов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</si>
  <si>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</si>
  <si>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</si>
  <si>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00020804000140000150</t>
  </si>
  <si>
    <t>Перечисления из бюджетов муниципальных округов (в бюджеты муниципальных округов) для осуществления возврата (зачета) излише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</si>
  <si>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0410</t>
  </si>
  <si>
    <t>Связь и информатика</t>
  </si>
  <si>
    <t xml:space="preserve">И.о. начальника финансового управления </t>
  </si>
  <si>
    <t>00020225497140000150</t>
  </si>
  <si>
    <t>00020225555140000150</t>
  </si>
  <si>
    <t xml:space="preserve">%  исполнения к бюджету на 2025 год </t>
  </si>
  <si>
    <t>00011105070000000120</t>
  </si>
  <si>
    <t>00011701040140000180</t>
  </si>
  <si>
    <t>Штрафы, неустойки, пени</t>
  </si>
  <si>
    <t>00011607000000000140</t>
  </si>
  <si>
    <t>Прочие безвозмездные поступления в бюджеты муниципальных округов</t>
  </si>
  <si>
    <t>00020705040140000150</t>
  </si>
  <si>
    <t>Ю.С.Смышляева</t>
  </si>
  <si>
    <t>00010303000010000110</t>
  </si>
  <si>
    <t>Справка об исполнении бюджета Чунского муниципального округа на 01.09.2025 года</t>
  </si>
  <si>
    <t>Исполнено на 01.09.2025 год</t>
  </si>
  <si>
    <t>Туристический налог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</si>
</sst>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#,##0.0"/>
    <numFmt numFmtId="166" formatCode="0.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>
      <alignment horizontal="left" vertical="top" wrapText="1"/>
    </xf>
    <xf numFmtId="4" fontId="12" fillId="0" borderId="5">
      <alignment horizontal="right"/>
    </xf>
  </cellStyleXfs>
  <cellXfs count="63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left"/>
    </xf>
    <xf numFmtId="165" fontId="6" fillId="0" borderId="0" xfId="2" applyNumberFormat="1" applyFont="1" applyAlignment="1" applyProtection="1">
      <alignment horizontal="center" vertical="center"/>
      <protection locked="0"/>
    </xf>
    <xf numFmtId="165" fontId="4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0" fontId="8" fillId="0" borderId="1" xfId="2" applyFont="1" applyBorder="1" applyAlignment="1" applyProtection="1">
      <alignment horizontal="center" vertical="center" wrapText="1"/>
      <protection hidden="1"/>
    </xf>
    <xf numFmtId="49" fontId="6" fillId="0" borderId="1" xfId="2" applyNumberFormat="1" applyFont="1" applyBorder="1" applyAlignment="1" applyProtection="1">
      <alignment horizontal="center" vertical="center" wrapText="1"/>
      <protection hidden="1"/>
    </xf>
    <xf numFmtId="165" fontId="6" fillId="0" borderId="1" xfId="2" applyNumberFormat="1" applyFont="1" applyBorder="1" applyAlignment="1" applyProtection="1">
      <alignment horizontal="center" vertical="center" wrapText="1"/>
      <protection hidden="1"/>
    </xf>
    <xf numFmtId="165" fontId="6" fillId="0" borderId="1" xfId="2" applyNumberFormat="1" applyFont="1" applyBorder="1" applyAlignment="1" applyProtection="1">
      <alignment horizontal="center" vertical="center" wrapText="1"/>
      <protection locked="0" hidden="1"/>
    </xf>
    <xf numFmtId="0" fontId="6" fillId="0" borderId="1" xfId="2" applyFont="1" applyBorder="1" applyAlignment="1" applyProtection="1">
      <alignment horizontal="center" vertical="center" wrapText="1"/>
      <protection hidden="1"/>
    </xf>
    <xf numFmtId="3" fontId="6" fillId="0" borderId="0" xfId="2" applyNumberFormat="1" applyFont="1" applyAlignment="1" applyProtection="1">
      <alignment horizontal="center" vertical="center" wrapText="1"/>
      <protection hidden="1"/>
    </xf>
    <xf numFmtId="49" fontId="9" fillId="0" borderId="1" xfId="2" applyNumberFormat="1" applyFont="1" applyBorder="1" applyAlignment="1" applyProtection="1">
      <alignment horizontal="center" wrapText="1"/>
      <protection hidden="1"/>
    </xf>
    <xf numFmtId="3" fontId="9" fillId="0" borderId="0" xfId="2" applyNumberFormat="1" applyFont="1" applyAlignment="1" applyProtection="1">
      <alignment horizontal="center" wrapText="1"/>
      <protection hidden="1"/>
    </xf>
    <xf numFmtId="0" fontId="10" fillId="2" borderId="1" xfId="2" applyFont="1" applyFill="1" applyBorder="1" applyAlignment="1" applyProtection="1">
      <alignment horizontal="justify" wrapText="1"/>
      <protection hidden="1"/>
    </xf>
    <xf numFmtId="49" fontId="7" fillId="0" borderId="1" xfId="2" applyNumberFormat="1" applyFont="1" applyBorder="1" applyAlignment="1" applyProtection="1">
      <alignment horizontal="center" wrapText="1"/>
      <protection locked="0"/>
    </xf>
    <xf numFmtId="165" fontId="7" fillId="0" borderId="1" xfId="1" applyNumberFormat="1" applyFont="1" applyBorder="1" applyAlignment="1" applyProtection="1">
      <alignment horizontal="center" wrapText="1"/>
      <protection locked="0"/>
    </xf>
    <xf numFmtId="3" fontId="7" fillId="0" borderId="0" xfId="1" applyNumberFormat="1" applyFont="1" applyBorder="1" applyAlignment="1" applyProtection="1">
      <alignment horizontal="center" wrapText="1"/>
      <protection locked="0"/>
    </xf>
    <xf numFmtId="165" fontId="7" fillId="3" borderId="1" xfId="1" applyNumberFormat="1" applyFont="1" applyFill="1" applyBorder="1" applyAlignment="1" applyProtection="1">
      <alignment horizontal="center" wrapText="1"/>
      <protection locked="0"/>
    </xf>
    <xf numFmtId="3" fontId="9" fillId="0" borderId="0" xfId="1" applyNumberFormat="1" applyFont="1" applyBorder="1" applyAlignment="1" applyProtection="1">
      <alignment horizontal="center" wrapText="1"/>
      <protection locked="0"/>
    </xf>
    <xf numFmtId="3" fontId="7" fillId="2" borderId="0" xfId="1" applyNumberFormat="1" applyFont="1" applyFill="1" applyBorder="1" applyAlignment="1" applyProtection="1">
      <alignment horizontal="center" wrapText="1"/>
      <protection locked="0"/>
    </xf>
    <xf numFmtId="165" fontId="7" fillId="0" borderId="1" xfId="1" applyNumberFormat="1" applyFont="1" applyFill="1" applyBorder="1" applyAlignment="1" applyProtection="1">
      <alignment horizontal="center" wrapText="1"/>
      <protection locked="0"/>
    </xf>
    <xf numFmtId="165" fontId="7" fillId="2" borderId="1" xfId="1" applyNumberFormat="1" applyFont="1" applyFill="1" applyBorder="1" applyAlignment="1" applyProtection="1">
      <alignment horizontal="center" wrapText="1"/>
      <protection locked="0"/>
    </xf>
    <xf numFmtId="0" fontId="7" fillId="0" borderId="1" xfId="0" applyFont="1" applyBorder="1" applyAlignment="1">
      <alignment horizontal="justify" wrapText="1"/>
    </xf>
    <xf numFmtId="49" fontId="7" fillId="0" borderId="1" xfId="2" applyNumberFormat="1" applyFont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 applyProtection="1">
      <alignment horizontal="center" wrapText="1"/>
      <protection hidden="1"/>
    </xf>
    <xf numFmtId="3" fontId="9" fillId="0" borderId="0" xfId="1" applyNumberFormat="1" applyFont="1" applyFill="1" applyBorder="1" applyAlignment="1" applyProtection="1">
      <alignment horizontal="center" wrapText="1"/>
      <protection hidden="1"/>
    </xf>
    <xf numFmtId="0" fontId="10" fillId="0" borderId="1" xfId="2" applyFont="1" applyBorder="1" applyAlignment="1" applyProtection="1">
      <alignment horizontal="justify" wrapText="1"/>
      <protection hidden="1"/>
    </xf>
    <xf numFmtId="0" fontId="10" fillId="2" borderId="1" xfId="2" applyFont="1" applyFill="1" applyBorder="1" applyAlignment="1" applyProtection="1">
      <alignment horizontal="justify" vertical="distributed" wrapText="1"/>
      <protection hidden="1"/>
    </xf>
    <xf numFmtId="49" fontId="11" fillId="0" borderId="1" xfId="2" applyNumberFormat="1" applyFont="1" applyBorder="1" applyAlignment="1" applyProtection="1">
      <alignment horizontal="center" wrapText="1"/>
      <protection locked="0"/>
    </xf>
    <xf numFmtId="3" fontId="9" fillId="0" borderId="0" xfId="1" applyNumberFormat="1" applyFont="1" applyBorder="1" applyAlignment="1" applyProtection="1">
      <alignment horizontal="center" wrapText="1"/>
      <protection hidden="1"/>
    </xf>
    <xf numFmtId="0" fontId="8" fillId="2" borderId="1" xfId="2" applyFont="1" applyFill="1" applyBorder="1" applyAlignment="1" applyProtection="1">
      <alignment horizontal="justify" wrapText="1"/>
      <protection hidden="1"/>
    </xf>
    <xf numFmtId="0" fontId="7" fillId="0" borderId="0" xfId="0" applyFont="1"/>
    <xf numFmtId="49" fontId="4" fillId="0" borderId="0" xfId="0" applyNumberFormat="1" applyFont="1"/>
    <xf numFmtId="49" fontId="11" fillId="2" borderId="1" xfId="0" applyNumberFormat="1" applyFont="1" applyFill="1" applyBorder="1" applyAlignment="1">
      <alignment horizontal="left" vertical="top" wrapText="1"/>
    </xf>
    <xf numFmtId="165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 wrapText="1"/>
    </xf>
    <xf numFmtId="49" fontId="7" fillId="2" borderId="1" xfId="0" applyNumberFormat="1" applyFont="1" applyFill="1" applyBorder="1" applyAlignment="1">
      <alignment horizontal="center" vertical="top" wrapText="1"/>
    </xf>
    <xf numFmtId="166" fontId="11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5" fontId="7" fillId="2" borderId="1" xfId="0" applyNumberFormat="1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5" fontId="7" fillId="3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165" fontId="11" fillId="3" borderId="1" xfId="0" applyNumberFormat="1" applyFont="1" applyFill="1" applyBorder="1" applyAlignment="1">
      <alignment horizontal="center" vertical="center" wrapText="1"/>
    </xf>
    <xf numFmtId="165" fontId="11" fillId="0" borderId="1" xfId="1" applyNumberFormat="1" applyFont="1" applyBorder="1" applyAlignment="1" applyProtection="1">
      <alignment horizontal="center" wrapText="1"/>
      <protection hidden="1"/>
    </xf>
    <xf numFmtId="166" fontId="11" fillId="0" borderId="1" xfId="2" applyNumberFormat="1" applyFont="1" applyBorder="1" applyAlignment="1" applyProtection="1">
      <alignment horizontal="center" wrapText="1"/>
      <protection hidden="1"/>
    </xf>
    <xf numFmtId="165" fontId="11" fillId="0" borderId="1" xfId="1" applyNumberFormat="1" applyFont="1" applyBorder="1" applyAlignment="1" applyProtection="1">
      <alignment horizontal="center" wrapText="1"/>
      <protection locked="0"/>
    </xf>
    <xf numFmtId="165" fontId="11" fillId="0" borderId="1" xfId="1" applyNumberFormat="1" applyFont="1" applyFill="1" applyBorder="1" applyAlignment="1" applyProtection="1">
      <alignment horizontal="center" wrapText="1"/>
      <protection hidden="1"/>
    </xf>
    <xf numFmtId="0" fontId="6" fillId="0" borderId="0" xfId="0" applyFont="1"/>
    <xf numFmtId="165" fontId="7" fillId="0" borderId="0" xfId="0" applyNumberFormat="1" applyFont="1" applyAlignment="1">
      <alignment horizontal="center"/>
    </xf>
    <xf numFmtId="0" fontId="10" fillId="2" borderId="1" xfId="2" applyFont="1" applyFill="1" applyBorder="1" applyAlignment="1" applyProtection="1">
      <alignment horizontal="justify" vertical="top" wrapText="1"/>
      <protection hidden="1"/>
    </xf>
    <xf numFmtId="0" fontId="10" fillId="2" borderId="1" xfId="2" applyFont="1" applyFill="1" applyBorder="1" applyAlignment="1" applyProtection="1">
      <alignment horizontal="left" wrapText="1"/>
      <protection hidden="1"/>
    </xf>
    <xf numFmtId="165" fontId="13" fillId="0" borderId="5" xfId="3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2" borderId="2" xfId="0" applyFont="1" applyFill="1" applyBorder="1" applyAlignment="1">
      <alignment horizontal="center" vertical="center" wrapText="1" shrinkToFit="1"/>
    </xf>
    <xf numFmtId="0" fontId="11" fillId="2" borderId="3" xfId="0" applyFont="1" applyFill="1" applyBorder="1" applyAlignment="1">
      <alignment horizontal="center" vertical="center" wrapText="1" shrinkToFit="1"/>
    </xf>
    <xf numFmtId="0" fontId="11" fillId="2" borderId="4" xfId="0" applyFont="1" applyFill="1" applyBorder="1" applyAlignment="1">
      <alignment horizontal="center" vertical="center" wrapText="1" shrinkToFit="1"/>
    </xf>
  </cellXfs>
  <cellStyles count="4">
    <cellStyle name="xl46" xfId="3" xr:uid="{00000000-0005-0000-0000-000000000000}"/>
    <cellStyle name="Обычный" xfId="0" builtinId="0"/>
    <cellStyle name="Обычный_СПРАВКА" xfId="2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9"/>
  <sheetViews>
    <sheetView tabSelected="1" view="pageBreakPreview" topLeftCell="A50" zoomScale="64" zoomScaleNormal="80" zoomScaleSheetLayoutView="64" workbookViewId="0">
      <selection activeCell="A45" sqref="A45"/>
    </sheetView>
  </sheetViews>
  <sheetFormatPr defaultRowHeight="18.75" x14ac:dyDescent="0.3"/>
  <cols>
    <col min="1" max="1" width="201.5703125" style="34" customWidth="1"/>
    <col min="2" max="2" width="37.28515625" style="35" customWidth="1"/>
    <col min="3" max="3" width="21.85546875" style="6" customWidth="1"/>
    <col min="4" max="4" width="25" style="6" customWidth="1"/>
    <col min="5" max="5" width="22.5703125" style="2" customWidth="1"/>
    <col min="6" max="6" width="22" style="2" customWidth="1"/>
    <col min="7" max="16384" width="9.140625" style="2"/>
  </cols>
  <sheetData>
    <row r="1" spans="1:6" ht="23.25" x14ac:dyDescent="0.35">
      <c r="A1" s="58" t="s">
        <v>294</v>
      </c>
      <c r="B1" s="59"/>
      <c r="C1" s="59"/>
      <c r="D1" s="59"/>
      <c r="E1" s="59"/>
      <c r="F1" s="1"/>
    </row>
    <row r="2" spans="1:6" ht="14.25" customHeight="1" x14ac:dyDescent="0.3">
      <c r="A2" s="3"/>
      <c r="B2" s="4"/>
      <c r="C2" s="5"/>
      <c r="E2" s="7" t="s">
        <v>0</v>
      </c>
    </row>
    <row r="3" spans="1:6" ht="50.25" customHeight="1" x14ac:dyDescent="0.25">
      <c r="A3" s="8" t="s">
        <v>1</v>
      </c>
      <c r="B3" s="9" t="s">
        <v>2</v>
      </c>
      <c r="C3" s="10" t="s">
        <v>250</v>
      </c>
      <c r="D3" s="11" t="s">
        <v>295</v>
      </c>
      <c r="E3" s="12" t="s">
        <v>285</v>
      </c>
      <c r="F3" s="13"/>
    </row>
    <row r="4" spans="1:6" x14ac:dyDescent="0.3">
      <c r="A4" s="8" t="s">
        <v>3</v>
      </c>
      <c r="B4" s="14"/>
      <c r="C4" s="49">
        <f>SUM(C5:C16)</f>
        <v>415616.39999999997</v>
      </c>
      <c r="D4" s="49">
        <f>SUM(D5:D16)</f>
        <v>283158</v>
      </c>
      <c r="E4" s="50">
        <f t="shared" ref="E4:E69" si="0">D4/C4*100</f>
        <v>68.129650321787111</v>
      </c>
      <c r="F4" s="15"/>
    </row>
    <row r="5" spans="1:6" ht="30.75" customHeight="1" x14ac:dyDescent="0.3">
      <c r="A5" s="16" t="s">
        <v>4</v>
      </c>
      <c r="B5" s="17" t="s">
        <v>5</v>
      </c>
      <c r="C5" s="18">
        <v>265877.2</v>
      </c>
      <c r="D5" s="18">
        <v>154692.4</v>
      </c>
      <c r="E5" s="50">
        <f t="shared" si="0"/>
        <v>58.181897507571158</v>
      </c>
      <c r="F5" s="19"/>
    </row>
    <row r="6" spans="1:6" ht="42" customHeight="1" x14ac:dyDescent="0.3">
      <c r="A6" s="16" t="s">
        <v>114</v>
      </c>
      <c r="B6" s="17" t="s">
        <v>115</v>
      </c>
      <c r="C6" s="18">
        <v>32258.1</v>
      </c>
      <c r="D6" s="18">
        <v>24409.1</v>
      </c>
      <c r="E6" s="50">
        <f t="shared" si="0"/>
        <v>75.668126765060563</v>
      </c>
      <c r="F6" s="19"/>
    </row>
    <row r="7" spans="1:6" ht="42" customHeight="1" x14ac:dyDescent="0.3">
      <c r="A7" s="16" t="s">
        <v>296</v>
      </c>
      <c r="B7" s="17" t="s">
        <v>293</v>
      </c>
      <c r="C7" s="18">
        <v>0</v>
      </c>
      <c r="D7" s="18">
        <v>2</v>
      </c>
      <c r="E7" s="50">
        <v>0</v>
      </c>
      <c r="F7" s="19"/>
    </row>
    <row r="8" spans="1:6" ht="29.25" customHeight="1" x14ac:dyDescent="0.3">
      <c r="A8" s="16" t="s">
        <v>6</v>
      </c>
      <c r="B8" s="17" t="s">
        <v>7</v>
      </c>
      <c r="C8" s="18">
        <v>73000</v>
      </c>
      <c r="D8" s="20">
        <v>71397</v>
      </c>
      <c r="E8" s="50">
        <f t="shared" si="0"/>
        <v>97.804109589041104</v>
      </c>
      <c r="F8" s="19"/>
    </row>
    <row r="9" spans="1:6" ht="31.5" hidden="1" customHeight="1" x14ac:dyDescent="0.3">
      <c r="A9" s="16" t="s">
        <v>8</v>
      </c>
      <c r="B9" s="17" t="s">
        <v>9</v>
      </c>
      <c r="C9" s="18"/>
      <c r="D9" s="20"/>
      <c r="E9" s="50" t="e">
        <f t="shared" si="0"/>
        <v>#DIV/0!</v>
      </c>
      <c r="F9" s="19"/>
    </row>
    <row r="10" spans="1:6" ht="33.75" customHeight="1" x14ac:dyDescent="0.3">
      <c r="A10" s="16" t="s">
        <v>10</v>
      </c>
      <c r="B10" s="17" t="s">
        <v>11</v>
      </c>
      <c r="C10" s="18">
        <v>300</v>
      </c>
      <c r="D10" s="18">
        <v>138.19999999999999</v>
      </c>
      <c r="E10" s="50">
        <f t="shared" si="0"/>
        <v>46.066666666666663</v>
      </c>
      <c r="F10" s="19"/>
    </row>
    <row r="11" spans="1:6" ht="33.75" customHeight="1" x14ac:dyDescent="0.3">
      <c r="A11" s="16" t="s">
        <v>262</v>
      </c>
      <c r="B11" s="17" t="s">
        <v>111</v>
      </c>
      <c r="C11" s="18">
        <v>4700</v>
      </c>
      <c r="D11" s="18">
        <v>5498.4</v>
      </c>
      <c r="E11" s="50">
        <f t="shared" si="0"/>
        <v>116.98723404255318</v>
      </c>
      <c r="F11" s="19"/>
    </row>
    <row r="12" spans="1:6" ht="33.75" customHeight="1" x14ac:dyDescent="0.3">
      <c r="A12" s="16" t="s">
        <v>118</v>
      </c>
      <c r="B12" s="17" t="s">
        <v>119</v>
      </c>
      <c r="C12" s="18">
        <v>7243</v>
      </c>
      <c r="D12" s="18">
        <v>2452.6</v>
      </c>
      <c r="E12" s="50">
        <f t="shared" si="0"/>
        <v>33.861659533342539</v>
      </c>
      <c r="F12" s="19"/>
    </row>
    <row r="13" spans="1:6" ht="30" customHeight="1" x14ac:dyDescent="0.3">
      <c r="A13" s="16" t="s">
        <v>120</v>
      </c>
      <c r="B13" s="17" t="s">
        <v>121</v>
      </c>
      <c r="C13" s="18">
        <v>14643.1</v>
      </c>
      <c r="D13" s="57">
        <v>9694.2000000000007</v>
      </c>
      <c r="E13" s="50">
        <f t="shared" si="0"/>
        <v>66.203194678722411</v>
      </c>
      <c r="F13" s="19"/>
    </row>
    <row r="14" spans="1:6" ht="27" customHeight="1" x14ac:dyDescent="0.3">
      <c r="A14" s="16" t="s">
        <v>123</v>
      </c>
      <c r="B14" s="17" t="s">
        <v>122</v>
      </c>
      <c r="C14" s="18">
        <v>7595</v>
      </c>
      <c r="D14" s="57">
        <v>1660.3</v>
      </c>
      <c r="E14" s="50">
        <f t="shared" si="0"/>
        <v>21.860434496379195</v>
      </c>
      <c r="F14" s="19"/>
    </row>
    <row r="15" spans="1:6" ht="38.25" customHeight="1" x14ac:dyDescent="0.3">
      <c r="A15" s="16" t="s">
        <v>12</v>
      </c>
      <c r="B15" s="17" t="s">
        <v>13</v>
      </c>
      <c r="C15" s="18">
        <v>10000</v>
      </c>
      <c r="D15" s="18">
        <v>13213.8</v>
      </c>
      <c r="E15" s="50">
        <f t="shared" si="0"/>
        <v>132.13800000000001</v>
      </c>
      <c r="F15" s="19"/>
    </row>
    <row r="16" spans="1:6" hidden="1" x14ac:dyDescent="0.3">
      <c r="A16" s="16" t="s">
        <v>239</v>
      </c>
      <c r="B16" s="17" t="s">
        <v>240</v>
      </c>
      <c r="C16" s="18"/>
      <c r="D16" s="18"/>
      <c r="E16" s="50" t="e">
        <f t="shared" si="0"/>
        <v>#DIV/0!</v>
      </c>
      <c r="F16" s="19"/>
    </row>
    <row r="17" spans="1:6" ht="27" customHeight="1" x14ac:dyDescent="0.3">
      <c r="A17" s="8" t="s">
        <v>14</v>
      </c>
      <c r="B17" s="17"/>
      <c r="C17" s="51">
        <f>SUM(C19:C57)</f>
        <v>28527.999999999996</v>
      </c>
      <c r="D17" s="51">
        <f>SUM(D19:D57)</f>
        <v>19852.199999999997</v>
      </c>
      <c r="E17" s="50">
        <f t="shared" si="0"/>
        <v>69.588474481211435</v>
      </c>
      <c r="F17" s="21"/>
    </row>
    <row r="18" spans="1:6" ht="37.5" hidden="1" x14ac:dyDescent="0.3">
      <c r="A18" s="16" t="s">
        <v>207</v>
      </c>
      <c r="B18" s="17" t="s">
        <v>206</v>
      </c>
      <c r="C18" s="18"/>
      <c r="D18" s="20"/>
      <c r="E18" s="50" t="e">
        <f t="shared" si="0"/>
        <v>#DIV/0!</v>
      </c>
      <c r="F18" s="22"/>
    </row>
    <row r="19" spans="1:6" ht="37.5" x14ac:dyDescent="0.3">
      <c r="A19" s="16" t="s">
        <v>15</v>
      </c>
      <c r="B19" s="17" t="s">
        <v>16</v>
      </c>
      <c r="C19" s="18">
        <v>10585</v>
      </c>
      <c r="D19" s="20">
        <v>5527.6</v>
      </c>
      <c r="E19" s="50">
        <f t="shared" si="0"/>
        <v>52.221067548417579</v>
      </c>
      <c r="F19" s="22"/>
    </row>
    <row r="20" spans="1:6" hidden="1" x14ac:dyDescent="0.3">
      <c r="A20" s="16"/>
      <c r="B20" s="17"/>
      <c r="C20" s="18"/>
      <c r="D20" s="20"/>
      <c r="E20" s="50" t="e">
        <f t="shared" si="0"/>
        <v>#DIV/0!</v>
      </c>
      <c r="F20" s="22"/>
    </row>
    <row r="21" spans="1:6" ht="37.5" hidden="1" x14ac:dyDescent="0.3">
      <c r="A21" s="16" t="s">
        <v>220</v>
      </c>
      <c r="B21" s="17" t="s">
        <v>218</v>
      </c>
      <c r="C21" s="18"/>
      <c r="D21" s="20"/>
      <c r="E21" s="50" t="e">
        <f t="shared" si="0"/>
        <v>#DIV/0!</v>
      </c>
      <c r="F21" s="22"/>
    </row>
    <row r="22" spans="1:6" ht="48" customHeight="1" x14ac:dyDescent="0.3">
      <c r="A22" s="16" t="s">
        <v>229</v>
      </c>
      <c r="B22" s="17" t="s">
        <v>228</v>
      </c>
      <c r="C22" s="18">
        <v>56.1</v>
      </c>
      <c r="D22" s="20">
        <v>7.7</v>
      </c>
      <c r="E22" s="50">
        <f t="shared" si="0"/>
        <v>13.725490196078432</v>
      </c>
      <c r="F22" s="22"/>
    </row>
    <row r="23" spans="1:6" ht="50.25" customHeight="1" x14ac:dyDescent="0.3">
      <c r="A23" s="16" t="s">
        <v>263</v>
      </c>
      <c r="B23" s="17" t="s">
        <v>145</v>
      </c>
      <c r="C23" s="18">
        <v>670.3</v>
      </c>
      <c r="D23" s="20">
        <v>8.6</v>
      </c>
      <c r="E23" s="50">
        <f t="shared" si="0"/>
        <v>1.2830076085334925</v>
      </c>
      <c r="F23" s="22"/>
    </row>
    <row r="24" spans="1:6" ht="33" customHeight="1" x14ac:dyDescent="0.3">
      <c r="A24" s="16" t="s">
        <v>17</v>
      </c>
      <c r="B24" s="17" t="s">
        <v>286</v>
      </c>
      <c r="C24" s="18">
        <v>4425.3999999999996</v>
      </c>
      <c r="D24" s="20">
        <v>3033.4</v>
      </c>
      <c r="E24" s="50">
        <f t="shared" si="0"/>
        <v>68.54521625163828</v>
      </c>
      <c r="F24" s="22"/>
    </row>
    <row r="25" spans="1:6" ht="56.25" hidden="1" x14ac:dyDescent="0.3">
      <c r="A25" s="16" t="s">
        <v>245</v>
      </c>
      <c r="B25" s="17" t="s">
        <v>244</v>
      </c>
      <c r="C25" s="18"/>
      <c r="D25" s="18"/>
      <c r="E25" s="50" t="e">
        <f t="shared" si="0"/>
        <v>#DIV/0!</v>
      </c>
      <c r="F25" s="22"/>
    </row>
    <row r="26" spans="1:6" ht="63" customHeight="1" x14ac:dyDescent="0.3">
      <c r="A26" s="16" t="s">
        <v>264</v>
      </c>
      <c r="B26" s="17" t="s">
        <v>246</v>
      </c>
      <c r="C26" s="18">
        <v>963</v>
      </c>
      <c r="D26" s="18">
        <v>440.6</v>
      </c>
      <c r="E26" s="50">
        <f t="shared" si="0"/>
        <v>45.752855659397717</v>
      </c>
      <c r="F26" s="22"/>
    </row>
    <row r="27" spans="1:6" ht="63" customHeight="1" x14ac:dyDescent="0.3">
      <c r="A27" s="16" t="s">
        <v>248</v>
      </c>
      <c r="B27" s="17" t="s">
        <v>247</v>
      </c>
      <c r="C27" s="18">
        <v>200.8</v>
      </c>
      <c r="D27" s="18">
        <v>97.3</v>
      </c>
      <c r="E27" s="50">
        <f t="shared" si="0"/>
        <v>48.45617529880478</v>
      </c>
      <c r="F27" s="22"/>
    </row>
    <row r="28" spans="1:6" ht="24" customHeight="1" x14ac:dyDescent="0.3">
      <c r="A28" s="16" t="s">
        <v>18</v>
      </c>
      <c r="B28" s="17" t="s">
        <v>19</v>
      </c>
      <c r="C28" s="23">
        <v>152.6</v>
      </c>
      <c r="D28" s="20">
        <v>259</v>
      </c>
      <c r="E28" s="50">
        <f t="shared" si="0"/>
        <v>169.72477064220183</v>
      </c>
      <c r="F28" s="22"/>
    </row>
    <row r="29" spans="1:6" hidden="1" x14ac:dyDescent="0.3">
      <c r="A29" s="16" t="s">
        <v>112</v>
      </c>
      <c r="B29" s="17" t="s">
        <v>113</v>
      </c>
      <c r="C29" s="23"/>
      <c r="D29" s="18"/>
      <c r="E29" s="50" t="e">
        <f t="shared" si="0"/>
        <v>#DIV/0!</v>
      </c>
      <c r="F29" s="22"/>
    </row>
    <row r="30" spans="1:6" ht="31.5" customHeight="1" x14ac:dyDescent="0.3">
      <c r="A30" s="16" t="s">
        <v>202</v>
      </c>
      <c r="B30" s="17" t="s">
        <v>183</v>
      </c>
      <c r="C30" s="23">
        <v>17</v>
      </c>
      <c r="D30" s="24">
        <v>9.3000000000000007</v>
      </c>
      <c r="E30" s="50">
        <f t="shared" si="0"/>
        <v>54.705882352941181</v>
      </c>
      <c r="F30" s="22"/>
    </row>
    <row r="31" spans="1:6" hidden="1" x14ac:dyDescent="0.3">
      <c r="A31" s="16" t="s">
        <v>203</v>
      </c>
      <c r="B31" s="17" t="s">
        <v>184</v>
      </c>
      <c r="C31" s="23"/>
      <c r="D31" s="24"/>
      <c r="E31" s="50" t="e">
        <f t="shared" si="0"/>
        <v>#DIV/0!</v>
      </c>
      <c r="F31" s="22"/>
    </row>
    <row r="32" spans="1:6" hidden="1" x14ac:dyDescent="0.3">
      <c r="A32" s="16" t="s">
        <v>173</v>
      </c>
      <c r="B32" s="17" t="s">
        <v>184</v>
      </c>
      <c r="C32" s="23"/>
      <c r="D32" s="24"/>
      <c r="E32" s="50" t="e">
        <f t="shared" si="0"/>
        <v>#DIV/0!</v>
      </c>
      <c r="F32" s="22"/>
    </row>
    <row r="33" spans="1:6" ht="31.5" customHeight="1" x14ac:dyDescent="0.3">
      <c r="A33" s="16" t="s">
        <v>189</v>
      </c>
      <c r="B33" s="17" t="s">
        <v>214</v>
      </c>
      <c r="C33" s="18">
        <v>3957</v>
      </c>
      <c r="D33" s="18">
        <v>1013.2</v>
      </c>
      <c r="E33" s="50">
        <f t="shared" si="0"/>
        <v>25.605256507455142</v>
      </c>
      <c r="F33" s="22"/>
    </row>
    <row r="34" spans="1:6" ht="28.5" customHeight="1" x14ac:dyDescent="0.3">
      <c r="A34" s="16" t="s">
        <v>190</v>
      </c>
      <c r="B34" s="17" t="s">
        <v>213</v>
      </c>
      <c r="C34" s="18">
        <v>467</v>
      </c>
      <c r="D34" s="18">
        <v>258.2</v>
      </c>
      <c r="E34" s="50">
        <f t="shared" si="0"/>
        <v>55.289079229122052</v>
      </c>
      <c r="F34" s="22"/>
    </row>
    <row r="35" spans="1:6" ht="41.25" hidden="1" customHeight="1" x14ac:dyDescent="0.3">
      <c r="A35" s="16" t="s">
        <v>116</v>
      </c>
      <c r="B35" s="17" t="s">
        <v>117</v>
      </c>
      <c r="C35" s="18"/>
      <c r="D35" s="18"/>
      <c r="E35" s="50" t="e">
        <f t="shared" si="0"/>
        <v>#DIV/0!</v>
      </c>
      <c r="F35" s="22"/>
    </row>
    <row r="36" spans="1:6" ht="34.5" customHeight="1" x14ac:dyDescent="0.3">
      <c r="A36" s="16" t="s">
        <v>192</v>
      </c>
      <c r="B36" s="17" t="s">
        <v>191</v>
      </c>
      <c r="C36" s="20">
        <v>2601</v>
      </c>
      <c r="D36" s="20">
        <v>313.7</v>
      </c>
      <c r="E36" s="50">
        <f t="shared" si="0"/>
        <v>12.060745866974241</v>
      </c>
      <c r="F36" s="22"/>
    </row>
    <row r="37" spans="1:6" ht="47.25" hidden="1" customHeight="1" x14ac:dyDescent="0.3">
      <c r="A37" s="16" t="s">
        <v>227</v>
      </c>
      <c r="B37" s="17" t="s">
        <v>226</v>
      </c>
      <c r="C37" s="20"/>
      <c r="D37" s="20"/>
      <c r="E37" s="50" t="e">
        <f t="shared" si="0"/>
        <v>#DIV/0!</v>
      </c>
      <c r="F37" s="22"/>
    </row>
    <row r="38" spans="1:6" hidden="1" x14ac:dyDescent="0.3">
      <c r="A38" s="16" t="s">
        <v>126</v>
      </c>
      <c r="B38" s="17" t="s">
        <v>127</v>
      </c>
      <c r="C38" s="20"/>
      <c r="D38" s="20"/>
      <c r="E38" s="50" t="e">
        <f t="shared" si="0"/>
        <v>#DIV/0!</v>
      </c>
      <c r="F38" s="22"/>
    </row>
    <row r="39" spans="1:6" ht="36" customHeight="1" x14ac:dyDescent="0.3">
      <c r="A39" s="16" t="s">
        <v>193</v>
      </c>
      <c r="B39" s="17" t="s">
        <v>174</v>
      </c>
      <c r="C39" s="20">
        <v>890.2</v>
      </c>
      <c r="D39" s="18">
        <v>777.5</v>
      </c>
      <c r="E39" s="50">
        <f t="shared" si="0"/>
        <v>87.339923612671313</v>
      </c>
      <c r="F39" s="22"/>
    </row>
    <row r="40" spans="1:6" ht="31.5" hidden="1" customHeight="1" x14ac:dyDescent="0.3">
      <c r="A40" s="16" t="s">
        <v>194</v>
      </c>
      <c r="B40" s="17" t="s">
        <v>175</v>
      </c>
      <c r="C40" s="18"/>
      <c r="D40" s="18"/>
      <c r="E40" s="50" t="e">
        <f t="shared" si="0"/>
        <v>#DIV/0!</v>
      </c>
      <c r="F40" s="22"/>
    </row>
    <row r="41" spans="1:6" ht="62.25" hidden="1" customHeight="1" x14ac:dyDescent="0.3">
      <c r="A41" s="55" t="s">
        <v>177</v>
      </c>
      <c r="B41" s="26" t="s">
        <v>176</v>
      </c>
      <c r="C41" s="18"/>
      <c r="D41" s="18"/>
      <c r="E41" s="50" t="e">
        <f t="shared" si="0"/>
        <v>#DIV/0!</v>
      </c>
      <c r="F41" s="22"/>
    </row>
    <row r="42" spans="1:6" ht="32.25" customHeight="1" x14ac:dyDescent="0.3">
      <c r="A42" s="55" t="s">
        <v>288</v>
      </c>
      <c r="B42" s="26" t="s">
        <v>289</v>
      </c>
      <c r="C42" s="18"/>
      <c r="D42" s="18">
        <v>271.3</v>
      </c>
      <c r="E42" s="50">
        <v>0</v>
      </c>
      <c r="F42" s="22"/>
    </row>
    <row r="43" spans="1:6" ht="30.75" customHeight="1" x14ac:dyDescent="0.3">
      <c r="A43" s="25" t="s">
        <v>179</v>
      </c>
      <c r="B43" s="17" t="s">
        <v>178</v>
      </c>
      <c r="C43" s="18">
        <v>1597</v>
      </c>
      <c r="D43" s="20">
        <v>158.80000000000001</v>
      </c>
      <c r="E43" s="50">
        <f t="shared" si="0"/>
        <v>9.9436443331246096</v>
      </c>
      <c r="F43" s="22"/>
    </row>
    <row r="44" spans="1:6" ht="30.75" customHeight="1" x14ac:dyDescent="0.3">
      <c r="A44" s="16" t="s">
        <v>198</v>
      </c>
      <c r="B44" s="17" t="s">
        <v>197</v>
      </c>
      <c r="C44" s="18">
        <v>95.6</v>
      </c>
      <c r="D44" s="20">
        <v>5704.8</v>
      </c>
      <c r="E44" s="50">
        <f t="shared" si="0"/>
        <v>5967.3640167364019</v>
      </c>
      <c r="F44" s="22"/>
    </row>
    <row r="45" spans="1:6" ht="45" customHeight="1" x14ac:dyDescent="0.3">
      <c r="A45" s="16" t="s">
        <v>219</v>
      </c>
      <c r="B45" s="17" t="s">
        <v>217</v>
      </c>
      <c r="C45" s="18">
        <v>1400</v>
      </c>
      <c r="D45" s="24">
        <v>1588.1</v>
      </c>
      <c r="E45" s="50">
        <f t="shared" si="0"/>
        <v>113.43571428571428</v>
      </c>
      <c r="F45" s="22"/>
    </row>
    <row r="46" spans="1:6" ht="37.5" hidden="1" x14ac:dyDescent="0.3">
      <c r="A46" s="16" t="s">
        <v>124</v>
      </c>
      <c r="B46" s="17" t="s">
        <v>125</v>
      </c>
      <c r="C46" s="18"/>
      <c r="D46" s="24"/>
      <c r="E46" s="50" t="e">
        <f t="shared" si="0"/>
        <v>#DIV/0!</v>
      </c>
      <c r="F46" s="22"/>
    </row>
    <row r="47" spans="1:6" hidden="1" x14ac:dyDescent="0.3">
      <c r="A47" s="16" t="s">
        <v>20</v>
      </c>
      <c r="B47" s="17" t="s">
        <v>21</v>
      </c>
      <c r="C47" s="18"/>
      <c r="D47" s="24"/>
      <c r="E47" s="50" t="e">
        <f t="shared" si="0"/>
        <v>#DIV/0!</v>
      </c>
      <c r="F47" s="22"/>
    </row>
    <row r="48" spans="1:6" ht="37.5" hidden="1" x14ac:dyDescent="0.3">
      <c r="A48" s="16" t="s">
        <v>22</v>
      </c>
      <c r="B48" s="26" t="s">
        <v>23</v>
      </c>
      <c r="C48" s="18"/>
      <c r="D48" s="20"/>
      <c r="E48" s="50" t="e">
        <f t="shared" si="0"/>
        <v>#DIV/0!</v>
      </c>
      <c r="F48" s="22"/>
    </row>
    <row r="49" spans="1:6" ht="24.75" hidden="1" customHeight="1" x14ac:dyDescent="0.3">
      <c r="A49" s="16" t="s">
        <v>241</v>
      </c>
      <c r="B49" s="17" t="s">
        <v>24</v>
      </c>
      <c r="C49" s="18"/>
      <c r="D49" s="24"/>
      <c r="E49" s="50" t="e">
        <f t="shared" si="0"/>
        <v>#DIV/0!</v>
      </c>
      <c r="F49" s="22"/>
    </row>
    <row r="50" spans="1:6" ht="24.75" customHeight="1" x14ac:dyDescent="0.3">
      <c r="A50" s="16" t="s">
        <v>265</v>
      </c>
      <c r="B50" s="17" t="s">
        <v>287</v>
      </c>
      <c r="C50" s="18"/>
      <c r="D50" s="24"/>
      <c r="E50" s="50">
        <v>0</v>
      </c>
      <c r="F50" s="22"/>
    </row>
    <row r="51" spans="1:6" ht="24.75" hidden="1" customHeight="1" x14ac:dyDescent="0.3">
      <c r="A51" s="16" t="s">
        <v>205</v>
      </c>
      <c r="B51" s="17" t="s">
        <v>204</v>
      </c>
      <c r="C51" s="18"/>
      <c r="D51" s="24"/>
      <c r="E51" s="50" t="e">
        <f t="shared" si="0"/>
        <v>#DIV/0!</v>
      </c>
      <c r="F51" s="22"/>
    </row>
    <row r="52" spans="1:6" ht="28.5" customHeight="1" x14ac:dyDescent="0.3">
      <c r="A52" s="16" t="s">
        <v>266</v>
      </c>
      <c r="B52" s="17" t="s">
        <v>251</v>
      </c>
      <c r="C52" s="18">
        <v>450</v>
      </c>
      <c r="D52" s="24">
        <v>383.1</v>
      </c>
      <c r="E52" s="50">
        <f t="shared" si="0"/>
        <v>85.13333333333334</v>
      </c>
      <c r="F52" s="22"/>
    </row>
    <row r="53" spans="1:6" hidden="1" x14ac:dyDescent="0.3">
      <c r="A53" s="16" t="s">
        <v>196</v>
      </c>
      <c r="B53" s="17" t="s">
        <v>195</v>
      </c>
      <c r="C53" s="18"/>
      <c r="D53" s="24"/>
      <c r="E53" s="50" t="e">
        <f t="shared" si="0"/>
        <v>#DIV/0!</v>
      </c>
      <c r="F53" s="22"/>
    </row>
    <row r="54" spans="1:6" ht="28.5" customHeight="1" x14ac:dyDescent="0.3">
      <c r="A54" s="16" t="s">
        <v>267</v>
      </c>
      <c r="B54" s="17" t="s">
        <v>268</v>
      </c>
      <c r="C54" s="18"/>
      <c r="D54" s="24"/>
      <c r="E54" s="50">
        <v>0</v>
      </c>
      <c r="F54" s="22"/>
    </row>
    <row r="55" spans="1:6" hidden="1" x14ac:dyDescent="0.3">
      <c r="A55" s="16" t="s">
        <v>215</v>
      </c>
      <c r="B55" s="17" t="s">
        <v>221</v>
      </c>
      <c r="C55" s="18"/>
      <c r="D55" s="24"/>
      <c r="E55" s="50" t="e">
        <f t="shared" si="0"/>
        <v>#DIV/0!</v>
      </c>
      <c r="F55" s="22"/>
    </row>
    <row r="56" spans="1:6" hidden="1" x14ac:dyDescent="0.3">
      <c r="A56" s="16" t="s">
        <v>216</v>
      </c>
      <c r="B56" s="17" t="s">
        <v>222</v>
      </c>
      <c r="C56" s="18"/>
      <c r="D56" s="24"/>
      <c r="E56" s="50" t="e">
        <f t="shared" si="0"/>
        <v>#DIV/0!</v>
      </c>
      <c r="F56" s="22"/>
    </row>
    <row r="57" spans="1:6" ht="37.5" hidden="1" x14ac:dyDescent="0.3">
      <c r="A57" s="16" t="s">
        <v>249</v>
      </c>
      <c r="B57" s="17" t="s">
        <v>223</v>
      </c>
      <c r="C57" s="18"/>
      <c r="D57" s="24"/>
      <c r="E57" s="50" t="e">
        <f t="shared" si="0"/>
        <v>#DIV/0!</v>
      </c>
      <c r="F57" s="22"/>
    </row>
    <row r="58" spans="1:6" ht="21.75" customHeight="1" x14ac:dyDescent="0.3">
      <c r="A58" s="27" t="s">
        <v>25</v>
      </c>
      <c r="B58" s="14"/>
      <c r="C58" s="52">
        <f>C17+C4</f>
        <v>444144.39999999997</v>
      </c>
      <c r="D58" s="52">
        <f>D17+D4</f>
        <v>303010.2</v>
      </c>
      <c r="E58" s="50">
        <f t="shared" si="0"/>
        <v>68.22335258533036</v>
      </c>
      <c r="F58" s="28"/>
    </row>
    <row r="59" spans="1:6" x14ac:dyDescent="0.3">
      <c r="A59" s="16" t="s">
        <v>212</v>
      </c>
      <c r="B59" s="17" t="s">
        <v>155</v>
      </c>
      <c r="C59" s="18">
        <v>204258.3</v>
      </c>
      <c r="D59" s="18">
        <v>130900.3</v>
      </c>
      <c r="E59" s="50">
        <f t="shared" si="0"/>
        <v>64.085669958087394</v>
      </c>
      <c r="F59" s="19"/>
    </row>
    <row r="60" spans="1:6" ht="33.75" customHeight="1" x14ac:dyDescent="0.3">
      <c r="A60" s="16" t="s">
        <v>269</v>
      </c>
      <c r="B60" s="17" t="s">
        <v>156</v>
      </c>
      <c r="C60" s="18">
        <v>244935.2</v>
      </c>
      <c r="D60" s="18">
        <v>150226.20000000001</v>
      </c>
      <c r="E60" s="50">
        <f t="shared" si="0"/>
        <v>61.333038289310807</v>
      </c>
      <c r="F60" s="19"/>
    </row>
    <row r="61" spans="1:6" hidden="1" x14ac:dyDescent="0.3">
      <c r="A61" s="16"/>
      <c r="B61" s="17"/>
      <c r="C61" s="18"/>
      <c r="D61" s="18"/>
      <c r="E61" s="50" t="e">
        <f t="shared" si="0"/>
        <v>#DIV/0!</v>
      </c>
      <c r="F61" s="19"/>
    </row>
    <row r="62" spans="1:6" hidden="1" x14ac:dyDescent="0.3">
      <c r="A62" s="16" t="s">
        <v>163</v>
      </c>
      <c r="B62" s="17" t="s">
        <v>164</v>
      </c>
      <c r="C62" s="18"/>
      <c r="D62" s="18"/>
      <c r="E62" s="50" t="e">
        <f t="shared" si="0"/>
        <v>#DIV/0!</v>
      </c>
      <c r="F62" s="19"/>
    </row>
    <row r="63" spans="1:6" ht="37.5" hidden="1" x14ac:dyDescent="0.3">
      <c r="A63" s="16" t="s">
        <v>181</v>
      </c>
      <c r="B63" s="17" t="s">
        <v>180</v>
      </c>
      <c r="C63" s="18"/>
      <c r="D63" s="18"/>
      <c r="E63" s="50" t="e">
        <f t="shared" si="0"/>
        <v>#DIV/0!</v>
      </c>
      <c r="F63" s="19"/>
    </row>
    <row r="64" spans="1:6" hidden="1" x14ac:dyDescent="0.3">
      <c r="A64" s="16" t="s">
        <v>188</v>
      </c>
      <c r="B64" s="17" t="s">
        <v>187</v>
      </c>
      <c r="C64" s="18"/>
      <c r="D64" s="18"/>
      <c r="E64" s="50" t="e">
        <f t="shared" si="0"/>
        <v>#DIV/0!</v>
      </c>
      <c r="F64" s="19"/>
    </row>
    <row r="65" spans="1:6" ht="48" customHeight="1" x14ac:dyDescent="0.3">
      <c r="A65" s="16" t="s">
        <v>270</v>
      </c>
      <c r="B65" s="17" t="s">
        <v>252</v>
      </c>
      <c r="C65" s="18">
        <v>22437.8</v>
      </c>
      <c r="D65" s="18">
        <v>10852.5</v>
      </c>
      <c r="E65" s="50">
        <f t="shared" si="0"/>
        <v>48.3670413320379</v>
      </c>
      <c r="F65" s="19"/>
    </row>
    <row r="66" spans="1:6" ht="37.5" hidden="1" x14ac:dyDescent="0.3">
      <c r="A66" s="16" t="s">
        <v>185</v>
      </c>
      <c r="B66" s="17" t="s">
        <v>186</v>
      </c>
      <c r="C66" s="18"/>
      <c r="D66" s="18"/>
      <c r="E66" s="50" t="e">
        <f t="shared" si="0"/>
        <v>#DIV/0!</v>
      </c>
      <c r="F66" s="19"/>
    </row>
    <row r="67" spans="1:6" ht="37.5" hidden="1" x14ac:dyDescent="0.3">
      <c r="A67" s="16" t="s">
        <v>182</v>
      </c>
      <c r="B67" s="17" t="s">
        <v>211</v>
      </c>
      <c r="C67" s="18"/>
      <c r="D67" s="18"/>
      <c r="E67" s="50" t="e">
        <f t="shared" si="0"/>
        <v>#DIV/0!</v>
      </c>
      <c r="F67" s="19"/>
    </row>
    <row r="68" spans="1:6" ht="38.25" customHeight="1" x14ac:dyDescent="0.3">
      <c r="A68" s="16" t="s">
        <v>232</v>
      </c>
      <c r="B68" s="17" t="s">
        <v>283</v>
      </c>
      <c r="C68" s="18">
        <v>2710.4</v>
      </c>
      <c r="D68" s="18">
        <v>2710.4</v>
      </c>
      <c r="E68" s="50">
        <f t="shared" si="0"/>
        <v>100</v>
      </c>
      <c r="F68" s="19"/>
    </row>
    <row r="69" spans="1:6" hidden="1" x14ac:dyDescent="0.3">
      <c r="A69" s="16" t="s">
        <v>146</v>
      </c>
      <c r="B69" s="17" t="s">
        <v>148</v>
      </c>
      <c r="C69" s="18"/>
      <c r="D69" s="18"/>
      <c r="E69" s="50" t="e">
        <f t="shared" si="0"/>
        <v>#DIV/0!</v>
      </c>
      <c r="F69" s="19"/>
    </row>
    <row r="70" spans="1:6" hidden="1" x14ac:dyDescent="0.3">
      <c r="A70" s="16" t="s">
        <v>147</v>
      </c>
      <c r="B70" s="17" t="s">
        <v>149</v>
      </c>
      <c r="C70" s="18"/>
      <c r="D70" s="18"/>
      <c r="E70" s="50" t="e">
        <f t="shared" ref="E70:E99" si="1">D70/C70*100</f>
        <v>#DIV/0!</v>
      </c>
      <c r="F70" s="19"/>
    </row>
    <row r="71" spans="1:6" ht="33.75" customHeight="1" x14ac:dyDescent="0.3">
      <c r="A71" s="16" t="s">
        <v>152</v>
      </c>
      <c r="B71" s="17" t="s">
        <v>284</v>
      </c>
      <c r="C71" s="18">
        <f>10123+12550</f>
        <v>22673</v>
      </c>
      <c r="D71" s="20">
        <v>13888</v>
      </c>
      <c r="E71" s="50">
        <f t="shared" si="1"/>
        <v>61.253473294226609</v>
      </c>
      <c r="F71" s="19"/>
    </row>
    <row r="72" spans="1:6" hidden="1" x14ac:dyDescent="0.3">
      <c r="A72" s="16" t="s">
        <v>230</v>
      </c>
      <c r="B72" s="17" t="s">
        <v>231</v>
      </c>
      <c r="C72" s="18"/>
      <c r="D72" s="18"/>
      <c r="E72" s="50" t="e">
        <f t="shared" si="1"/>
        <v>#DIV/0!</v>
      </c>
      <c r="F72" s="19"/>
    </row>
    <row r="73" spans="1:6" ht="37.5" x14ac:dyDescent="0.3">
      <c r="A73" s="16" t="s">
        <v>253</v>
      </c>
      <c r="B73" s="17" t="s">
        <v>254</v>
      </c>
      <c r="C73" s="18">
        <v>63684.2</v>
      </c>
      <c r="D73" s="18">
        <v>63684.2</v>
      </c>
      <c r="E73" s="50">
        <f t="shared" si="1"/>
        <v>100</v>
      </c>
      <c r="F73" s="19"/>
    </row>
    <row r="74" spans="1:6" hidden="1" x14ac:dyDescent="0.3">
      <c r="A74" s="16" t="s">
        <v>144</v>
      </c>
      <c r="B74" s="17" t="s">
        <v>199</v>
      </c>
      <c r="C74" s="18"/>
      <c r="D74" s="18"/>
      <c r="E74" s="50" t="e">
        <f t="shared" si="1"/>
        <v>#DIV/0!</v>
      </c>
      <c r="F74" s="19"/>
    </row>
    <row r="75" spans="1:6" ht="24.75" customHeight="1" x14ac:dyDescent="0.3">
      <c r="A75" s="16" t="s">
        <v>271</v>
      </c>
      <c r="B75" s="17" t="s">
        <v>272</v>
      </c>
      <c r="C75" s="18">
        <v>110.03</v>
      </c>
      <c r="D75" s="23">
        <v>110</v>
      </c>
      <c r="E75" s="50">
        <f t="shared" si="1"/>
        <v>99.972734708715805</v>
      </c>
      <c r="F75" s="19"/>
    </row>
    <row r="76" spans="1:6" hidden="1" x14ac:dyDescent="0.3">
      <c r="A76" s="16" t="s">
        <v>200</v>
      </c>
      <c r="B76" s="17" t="s">
        <v>201</v>
      </c>
      <c r="C76" s="18"/>
      <c r="D76" s="23"/>
      <c r="E76" s="50" t="e">
        <f t="shared" si="1"/>
        <v>#DIV/0!</v>
      </c>
      <c r="F76" s="19"/>
    </row>
    <row r="77" spans="1:6" ht="28.5" customHeight="1" x14ac:dyDescent="0.3">
      <c r="A77" s="16" t="s">
        <v>210</v>
      </c>
      <c r="B77" s="17" t="s">
        <v>153</v>
      </c>
      <c r="C77" s="18">
        <f>279482.4-63275.2+242.7+5848.2+50000+5298.8+9999.9</f>
        <v>287596.80000000005</v>
      </c>
      <c r="D77" s="23">
        <v>193677.8</v>
      </c>
      <c r="E77" s="50">
        <f t="shared" si="1"/>
        <v>67.343517034960044</v>
      </c>
      <c r="F77" s="19"/>
    </row>
    <row r="78" spans="1:6" hidden="1" x14ac:dyDescent="0.3">
      <c r="A78" s="16" t="s">
        <v>26</v>
      </c>
      <c r="B78" s="17" t="s">
        <v>150</v>
      </c>
      <c r="C78" s="18"/>
      <c r="D78" s="20"/>
      <c r="E78" s="50" t="e">
        <f t="shared" si="1"/>
        <v>#DIV/0!</v>
      </c>
      <c r="F78" s="19"/>
    </row>
    <row r="79" spans="1:6" ht="38.25" customHeight="1" x14ac:dyDescent="0.3">
      <c r="A79" s="16" t="s">
        <v>27</v>
      </c>
      <c r="B79" s="17" t="s">
        <v>154</v>
      </c>
      <c r="C79" s="18">
        <v>15711.4</v>
      </c>
      <c r="D79" s="18">
        <v>11360.8</v>
      </c>
      <c r="E79" s="50">
        <f t="shared" si="1"/>
        <v>72.309278612981657</v>
      </c>
      <c r="F79" s="19"/>
    </row>
    <row r="80" spans="1:6" x14ac:dyDescent="0.3">
      <c r="A80" s="16" t="s">
        <v>209</v>
      </c>
      <c r="B80" s="17" t="s">
        <v>151</v>
      </c>
      <c r="C80" s="18">
        <v>3749.2</v>
      </c>
      <c r="D80" s="18">
        <v>2471</v>
      </c>
      <c r="E80" s="50">
        <f t="shared" si="1"/>
        <v>65.907393577296489</v>
      </c>
      <c r="F80" s="19"/>
    </row>
    <row r="81" spans="1:6" ht="42" customHeight="1" x14ac:dyDescent="0.3">
      <c r="A81" s="29" t="s">
        <v>273</v>
      </c>
      <c r="B81" s="17" t="s">
        <v>274</v>
      </c>
      <c r="C81" s="23">
        <v>7.3</v>
      </c>
      <c r="D81" s="23">
        <v>1.5</v>
      </c>
      <c r="E81" s="50">
        <f t="shared" si="1"/>
        <v>20.547945205479454</v>
      </c>
      <c r="F81" s="19"/>
    </row>
    <row r="82" spans="1:6" ht="32.25" customHeight="1" x14ac:dyDescent="0.3">
      <c r="A82" s="29" t="s">
        <v>256</v>
      </c>
      <c r="B82" s="17" t="s">
        <v>255</v>
      </c>
      <c r="C82" s="23">
        <v>6562.4</v>
      </c>
      <c r="D82" s="23">
        <v>4160</v>
      </c>
      <c r="E82" s="50">
        <f t="shared" si="1"/>
        <v>63.391442155309043</v>
      </c>
      <c r="F82" s="19"/>
    </row>
    <row r="83" spans="1:6" ht="30.75" customHeight="1" x14ac:dyDescent="0.3">
      <c r="A83" s="16" t="s">
        <v>275</v>
      </c>
      <c r="B83" s="17" t="s">
        <v>257</v>
      </c>
      <c r="C83" s="23">
        <v>1087652.3999999999</v>
      </c>
      <c r="D83" s="18">
        <v>760237.5</v>
      </c>
      <c r="E83" s="50">
        <f t="shared" si="1"/>
        <v>69.897101316560324</v>
      </c>
      <c r="F83" s="19"/>
    </row>
    <row r="84" spans="1:6" ht="52.5" customHeight="1" x14ac:dyDescent="0.3">
      <c r="A84" s="16" t="s">
        <v>276</v>
      </c>
      <c r="B84" s="17" t="s">
        <v>258</v>
      </c>
      <c r="C84" s="23">
        <v>4989.7</v>
      </c>
      <c r="D84" s="18">
        <v>3430.2</v>
      </c>
      <c r="E84" s="50">
        <f t="shared" si="1"/>
        <v>68.745615968895919</v>
      </c>
      <c r="F84" s="19"/>
    </row>
    <row r="85" spans="1:6" ht="81" customHeight="1" x14ac:dyDescent="0.3">
      <c r="A85" s="16" t="s">
        <v>277</v>
      </c>
      <c r="B85" s="17" t="s">
        <v>259</v>
      </c>
      <c r="C85" s="23">
        <v>1992.1</v>
      </c>
      <c r="D85" s="18">
        <v>1270.4000000000001</v>
      </c>
      <c r="E85" s="50">
        <f t="shared" si="1"/>
        <v>63.771899001054166</v>
      </c>
      <c r="F85" s="19"/>
    </row>
    <row r="86" spans="1:6" hidden="1" x14ac:dyDescent="0.3">
      <c r="A86" s="16" t="s">
        <v>158</v>
      </c>
      <c r="B86" s="17" t="s">
        <v>157</v>
      </c>
      <c r="C86" s="23"/>
      <c r="D86" s="18"/>
      <c r="E86" s="50" t="e">
        <f t="shared" si="1"/>
        <v>#DIV/0!</v>
      </c>
      <c r="F86" s="19"/>
    </row>
    <row r="87" spans="1:6" hidden="1" x14ac:dyDescent="0.3">
      <c r="A87" s="16" t="s">
        <v>165</v>
      </c>
      <c r="B87" s="17" t="s">
        <v>166</v>
      </c>
      <c r="C87" s="23"/>
      <c r="D87" s="18"/>
      <c r="E87" s="50" t="e">
        <f t="shared" si="1"/>
        <v>#DIV/0!</v>
      </c>
      <c r="F87" s="19"/>
    </row>
    <row r="88" spans="1:6" ht="43.5" customHeight="1" x14ac:dyDescent="0.3">
      <c r="A88" s="30" t="s">
        <v>208</v>
      </c>
      <c r="B88" s="17" t="s">
        <v>260</v>
      </c>
      <c r="C88" s="23">
        <v>57794.7</v>
      </c>
      <c r="D88" s="20">
        <v>38043</v>
      </c>
      <c r="E88" s="50">
        <f t="shared" si="1"/>
        <v>65.824374899428491</v>
      </c>
      <c r="F88" s="19"/>
    </row>
    <row r="89" spans="1:6" ht="24.75" customHeight="1" x14ac:dyDescent="0.3">
      <c r="A89" s="16" t="s">
        <v>165</v>
      </c>
      <c r="B89" s="17" t="s">
        <v>261</v>
      </c>
      <c r="C89" s="23">
        <v>1001</v>
      </c>
      <c r="D89" s="18">
        <v>395</v>
      </c>
      <c r="E89" s="50">
        <f t="shared" si="1"/>
        <v>39.460539460539465</v>
      </c>
      <c r="F89" s="19"/>
    </row>
    <row r="90" spans="1:6" hidden="1" x14ac:dyDescent="0.3">
      <c r="A90" s="16" t="s">
        <v>165</v>
      </c>
      <c r="B90" s="17" t="s">
        <v>166</v>
      </c>
      <c r="C90" s="23"/>
      <c r="D90" s="18"/>
      <c r="E90" s="50" t="e">
        <f t="shared" si="1"/>
        <v>#DIV/0!</v>
      </c>
      <c r="F90" s="19"/>
    </row>
    <row r="91" spans="1:6" ht="25.5" customHeight="1" x14ac:dyDescent="0.3">
      <c r="A91" s="27" t="s">
        <v>28</v>
      </c>
      <c r="B91" s="31" t="s">
        <v>29</v>
      </c>
      <c r="C91" s="51">
        <f>SUM(C59:C90)</f>
        <v>2027865.9300000002</v>
      </c>
      <c r="D91" s="51">
        <f>SUM(D59:D90)</f>
        <v>1387418.8</v>
      </c>
      <c r="E91" s="50">
        <f t="shared" si="1"/>
        <v>68.417678874855397</v>
      </c>
      <c r="F91" s="32"/>
    </row>
    <row r="92" spans="1:6" hidden="1" x14ac:dyDescent="0.3">
      <c r="A92" s="56" t="s">
        <v>238</v>
      </c>
      <c r="B92" s="17" t="s">
        <v>233</v>
      </c>
      <c r="C92" s="23"/>
      <c r="D92" s="23"/>
      <c r="E92" s="50" t="e">
        <f t="shared" si="1"/>
        <v>#DIV/0!</v>
      </c>
      <c r="F92" s="32"/>
    </row>
    <row r="93" spans="1:6" hidden="1" x14ac:dyDescent="0.3">
      <c r="A93" s="56" t="s">
        <v>243</v>
      </c>
      <c r="B93" s="17" t="s">
        <v>242</v>
      </c>
      <c r="C93" s="23"/>
      <c r="D93" s="23"/>
      <c r="E93" s="50" t="e">
        <f t="shared" si="1"/>
        <v>#DIV/0!</v>
      </c>
      <c r="F93" s="32"/>
    </row>
    <row r="94" spans="1:6" hidden="1" x14ac:dyDescent="0.3">
      <c r="A94" s="56" t="s">
        <v>237</v>
      </c>
      <c r="B94" s="17" t="s">
        <v>235</v>
      </c>
      <c r="C94" s="23"/>
      <c r="D94" s="23"/>
      <c r="E94" s="50" t="e">
        <f t="shared" si="1"/>
        <v>#DIV/0!</v>
      </c>
      <c r="F94" s="32"/>
    </row>
    <row r="95" spans="1:6" ht="21.75" customHeight="1" x14ac:dyDescent="0.3">
      <c r="A95" s="56" t="s">
        <v>290</v>
      </c>
      <c r="B95" s="17" t="s">
        <v>291</v>
      </c>
      <c r="C95" s="23">
        <f>33+150</f>
        <v>183</v>
      </c>
      <c r="D95" s="23">
        <v>1450</v>
      </c>
      <c r="E95" s="50">
        <f t="shared" si="1"/>
        <v>792.34972677595636</v>
      </c>
      <c r="F95" s="32"/>
    </row>
    <row r="96" spans="1:6" ht="25.5" hidden="1" customHeight="1" x14ac:dyDescent="0.3">
      <c r="A96" s="56" t="s">
        <v>234</v>
      </c>
      <c r="B96" s="17" t="s">
        <v>236</v>
      </c>
      <c r="C96" s="23"/>
      <c r="D96" s="23"/>
      <c r="E96" s="50" t="e">
        <f t="shared" si="1"/>
        <v>#DIV/0!</v>
      </c>
      <c r="F96" s="32"/>
    </row>
    <row r="97" spans="1:6" ht="56.25" hidden="1" x14ac:dyDescent="0.3">
      <c r="A97" s="56" t="s">
        <v>279</v>
      </c>
      <c r="B97" s="26" t="s">
        <v>278</v>
      </c>
      <c r="C97" s="23"/>
      <c r="D97" s="23"/>
      <c r="E97" s="50">
        <v>0</v>
      </c>
      <c r="F97" s="32"/>
    </row>
    <row r="98" spans="1:6" ht="37.5" hidden="1" x14ac:dyDescent="0.3">
      <c r="A98" s="33" t="s">
        <v>30</v>
      </c>
      <c r="B98" s="31" t="s">
        <v>31</v>
      </c>
      <c r="C98" s="23"/>
      <c r="D98" s="18"/>
      <c r="E98" s="50" t="e">
        <f t="shared" si="1"/>
        <v>#DIV/0!</v>
      </c>
      <c r="F98" s="32"/>
    </row>
    <row r="99" spans="1:6" x14ac:dyDescent="0.3">
      <c r="A99" s="27" t="s">
        <v>32</v>
      </c>
      <c r="B99" s="31"/>
      <c r="C99" s="49">
        <f>C58+C91+C93+C94+C96+C95</f>
        <v>2472193.33</v>
      </c>
      <c r="D99" s="49">
        <f>D58+D91+D93+D94+D95+D96+D97+D92</f>
        <v>1691879</v>
      </c>
      <c r="E99" s="50">
        <f t="shared" si="1"/>
        <v>68.43635485417316</v>
      </c>
      <c r="F99" s="32"/>
    </row>
    <row r="100" spans="1:6" ht="36.75" customHeight="1" x14ac:dyDescent="0.25">
      <c r="A100" s="60" t="s">
        <v>110</v>
      </c>
      <c r="B100" s="61"/>
      <c r="C100" s="61"/>
      <c r="D100" s="61"/>
      <c r="E100" s="62"/>
    </row>
    <row r="101" spans="1:6" x14ac:dyDescent="0.25">
      <c r="A101" s="38" t="s">
        <v>33</v>
      </c>
      <c r="B101" s="45" t="s">
        <v>72</v>
      </c>
      <c r="C101" s="37">
        <f>SUM(C102:C109)</f>
        <v>239881.19999999995</v>
      </c>
      <c r="D101" s="37">
        <f>SUM(D102:D109)</f>
        <v>149371.19999999998</v>
      </c>
      <c r="E101" s="40">
        <f>IF(C101=0," ",D101/C101*100)</f>
        <v>62.268823067418374</v>
      </c>
    </row>
    <row r="102" spans="1:6" ht="41.25" customHeight="1" x14ac:dyDescent="0.25">
      <c r="A102" s="41" t="s">
        <v>34</v>
      </c>
      <c r="B102" s="39" t="s">
        <v>73</v>
      </c>
      <c r="C102" s="42">
        <v>5426</v>
      </c>
      <c r="D102" s="42">
        <v>3783.9</v>
      </c>
      <c r="E102" s="43">
        <f>IF(C102=0," ",D102/C102*100)</f>
        <v>69.736454109841503</v>
      </c>
    </row>
    <row r="103" spans="1:6" x14ac:dyDescent="0.25">
      <c r="A103" s="41" t="s">
        <v>35</v>
      </c>
      <c r="B103" s="39" t="s">
        <v>74</v>
      </c>
      <c r="C103" s="42">
        <v>7405.8</v>
      </c>
      <c r="D103" s="42">
        <v>4501.8</v>
      </c>
      <c r="E103" s="43">
        <f>IF(C103=0," ",D103/C103*100)</f>
        <v>60.787490885522153</v>
      </c>
    </row>
    <row r="104" spans="1:6" ht="42.75" customHeight="1" x14ac:dyDescent="0.25">
      <c r="A104" s="41" t="s">
        <v>36</v>
      </c>
      <c r="B104" s="39" t="s">
        <v>75</v>
      </c>
      <c r="C104" s="42">
        <v>158953.5</v>
      </c>
      <c r="D104" s="44">
        <v>97582.5</v>
      </c>
      <c r="E104" s="43">
        <f>IF(C104=0," ",D104/C104*100)</f>
        <v>61.390595362794777</v>
      </c>
    </row>
    <row r="105" spans="1:6" x14ac:dyDescent="0.25">
      <c r="A105" s="41" t="s">
        <v>37</v>
      </c>
      <c r="B105" s="39" t="s">
        <v>76</v>
      </c>
      <c r="C105" s="42">
        <v>7.3</v>
      </c>
      <c r="D105" s="42">
        <v>1.5</v>
      </c>
      <c r="E105" s="43">
        <f>IF(C105=0," ",D105/C105*100)</f>
        <v>20.547945205479454</v>
      </c>
    </row>
    <row r="106" spans="1:6" ht="30" customHeight="1" x14ac:dyDescent="0.25">
      <c r="A106" s="41" t="s">
        <v>38</v>
      </c>
      <c r="B106" s="39" t="s">
        <v>77</v>
      </c>
      <c r="C106" s="42">
        <v>31432.400000000001</v>
      </c>
      <c r="D106" s="42">
        <v>19871.7</v>
      </c>
      <c r="E106" s="43">
        <f t="shared" ref="E106:E153" si="2">IF(C106=0," ",D106/C106*100)</f>
        <v>63.220434965195146</v>
      </c>
    </row>
    <row r="107" spans="1:6" ht="22.5" hidden="1" customHeight="1" x14ac:dyDescent="0.25">
      <c r="A107" s="41" t="s">
        <v>39</v>
      </c>
      <c r="B107" s="39" t="s">
        <v>78</v>
      </c>
      <c r="C107" s="42"/>
      <c r="D107" s="42"/>
      <c r="E107" s="43" t="str">
        <f t="shared" si="2"/>
        <v xml:space="preserve"> </v>
      </c>
    </row>
    <row r="108" spans="1:6" ht="24.75" customHeight="1" x14ac:dyDescent="0.25">
      <c r="A108" s="41" t="s">
        <v>40</v>
      </c>
      <c r="B108" s="39" t="s">
        <v>79</v>
      </c>
      <c r="C108" s="42">
        <v>1000</v>
      </c>
      <c r="D108" s="42">
        <v>0</v>
      </c>
      <c r="E108" s="43">
        <f t="shared" si="2"/>
        <v>0</v>
      </c>
    </row>
    <row r="109" spans="1:6" ht="22.5" customHeight="1" x14ac:dyDescent="0.25">
      <c r="A109" s="41" t="s">
        <v>41</v>
      </c>
      <c r="B109" s="39" t="s">
        <v>80</v>
      </c>
      <c r="C109" s="42">
        <v>35656.199999999997</v>
      </c>
      <c r="D109" s="44">
        <v>23629.8</v>
      </c>
      <c r="E109" s="43">
        <f t="shared" si="2"/>
        <v>66.27122351792957</v>
      </c>
    </row>
    <row r="110" spans="1:6" s="53" customFormat="1" ht="26.25" customHeight="1" x14ac:dyDescent="0.25">
      <c r="A110" s="38" t="s">
        <v>128</v>
      </c>
      <c r="B110" s="45" t="s">
        <v>129</v>
      </c>
      <c r="C110" s="37">
        <f>C111</f>
        <v>3749.2</v>
      </c>
      <c r="D110" s="37">
        <f>D111</f>
        <v>2471</v>
      </c>
      <c r="E110" s="40">
        <f t="shared" si="2"/>
        <v>65.907393577296489</v>
      </c>
    </row>
    <row r="111" spans="1:6" ht="25.5" customHeight="1" x14ac:dyDescent="0.25">
      <c r="A111" s="41" t="s">
        <v>130</v>
      </c>
      <c r="B111" s="39" t="s">
        <v>131</v>
      </c>
      <c r="C111" s="42">
        <v>3749.2</v>
      </c>
      <c r="D111" s="44">
        <v>2471</v>
      </c>
      <c r="E111" s="43">
        <f t="shared" si="2"/>
        <v>65.907393577296489</v>
      </c>
    </row>
    <row r="112" spans="1:6" ht="28.5" customHeight="1" x14ac:dyDescent="0.25">
      <c r="A112" s="38" t="s">
        <v>42</v>
      </c>
      <c r="B112" s="45" t="s">
        <v>81</v>
      </c>
      <c r="C112" s="37">
        <f>SUM(C113:C115)</f>
        <v>29564.1</v>
      </c>
      <c r="D112" s="37">
        <f>SUM(D113:D115)</f>
        <v>21796.2</v>
      </c>
      <c r="E112" s="40">
        <f t="shared" si="2"/>
        <v>73.725227556394415</v>
      </c>
    </row>
    <row r="113" spans="1:5" ht="25.5" customHeight="1" x14ac:dyDescent="0.25">
      <c r="A113" s="41" t="s">
        <v>43</v>
      </c>
      <c r="B113" s="39" t="s">
        <v>82</v>
      </c>
      <c r="C113" s="42">
        <v>420</v>
      </c>
      <c r="D113" s="42">
        <v>420</v>
      </c>
      <c r="E113" s="43">
        <f t="shared" si="2"/>
        <v>100</v>
      </c>
    </row>
    <row r="114" spans="1:5" ht="27" customHeight="1" x14ac:dyDescent="0.25">
      <c r="A114" s="41" t="s">
        <v>132</v>
      </c>
      <c r="B114" s="39" t="s">
        <v>133</v>
      </c>
      <c r="C114" s="42">
        <v>29114.1</v>
      </c>
      <c r="D114" s="42">
        <v>21376.2</v>
      </c>
      <c r="E114" s="43">
        <f t="shared" si="2"/>
        <v>73.422156274794688</v>
      </c>
    </row>
    <row r="115" spans="1:5" ht="24.75" customHeight="1" x14ac:dyDescent="0.25">
      <c r="A115" s="41" t="s">
        <v>44</v>
      </c>
      <c r="B115" s="39" t="s">
        <v>83</v>
      </c>
      <c r="C115" s="42">
        <v>30</v>
      </c>
      <c r="D115" s="42"/>
      <c r="E115" s="40">
        <f t="shared" si="2"/>
        <v>0</v>
      </c>
    </row>
    <row r="116" spans="1:5" ht="25.5" customHeight="1" x14ac:dyDescent="0.25">
      <c r="A116" s="38" t="s">
        <v>45</v>
      </c>
      <c r="B116" s="45" t="s">
        <v>84</v>
      </c>
      <c r="C116" s="37">
        <f>C121+C118+C124+C117+C122+C119+C120+C123</f>
        <v>116555.3</v>
      </c>
      <c r="D116" s="37">
        <f>D121+D118+D124+D117+D122+D119+D120+D123</f>
        <v>89188.099999999991</v>
      </c>
      <c r="E116" s="40">
        <f t="shared" si="2"/>
        <v>76.519986650113708</v>
      </c>
    </row>
    <row r="117" spans="1:5" ht="27" customHeight="1" x14ac:dyDescent="0.25">
      <c r="A117" s="41" t="s">
        <v>135</v>
      </c>
      <c r="B117" s="39" t="s">
        <v>134</v>
      </c>
      <c r="C117" s="42">
        <v>184.6</v>
      </c>
      <c r="D117" s="42">
        <v>184.6</v>
      </c>
      <c r="E117" s="43">
        <f t="shared" si="2"/>
        <v>100</v>
      </c>
    </row>
    <row r="118" spans="1:5" ht="21" customHeight="1" x14ac:dyDescent="0.25">
      <c r="A118" s="41" t="s">
        <v>46</v>
      </c>
      <c r="B118" s="39" t="s">
        <v>85</v>
      </c>
      <c r="C118" s="44">
        <v>70</v>
      </c>
      <c r="D118" s="44">
        <v>0</v>
      </c>
      <c r="E118" s="43">
        <f t="shared" si="2"/>
        <v>0</v>
      </c>
    </row>
    <row r="119" spans="1:5" hidden="1" x14ac:dyDescent="0.25">
      <c r="A119" s="41" t="s">
        <v>167</v>
      </c>
      <c r="B119" s="39" t="s">
        <v>169</v>
      </c>
      <c r="C119" s="44"/>
      <c r="D119" s="44">
        <v>0</v>
      </c>
      <c r="E119" s="43" t="str">
        <f t="shared" si="2"/>
        <v xml:space="preserve"> </v>
      </c>
    </row>
    <row r="120" spans="1:5" hidden="1" x14ac:dyDescent="0.25">
      <c r="A120" s="41" t="s">
        <v>168</v>
      </c>
      <c r="B120" s="39" t="s">
        <v>170</v>
      </c>
      <c r="C120" s="44"/>
      <c r="D120" s="44"/>
      <c r="E120" s="43" t="str">
        <f t="shared" si="2"/>
        <v xml:space="preserve"> </v>
      </c>
    </row>
    <row r="121" spans="1:5" ht="26.25" customHeight="1" x14ac:dyDescent="0.25">
      <c r="A121" s="41" t="s">
        <v>47</v>
      </c>
      <c r="B121" s="39" t="s">
        <v>86</v>
      </c>
      <c r="C121" s="44">
        <v>2970</v>
      </c>
      <c r="D121" s="44">
        <v>1640</v>
      </c>
      <c r="E121" s="43">
        <f t="shared" si="2"/>
        <v>55.218855218855225</v>
      </c>
    </row>
    <row r="122" spans="1:5" ht="24.75" customHeight="1" x14ac:dyDescent="0.25">
      <c r="A122" s="41" t="s">
        <v>137</v>
      </c>
      <c r="B122" s="39" t="s">
        <v>136</v>
      </c>
      <c r="C122" s="44">
        <v>113124.7</v>
      </c>
      <c r="D122" s="44">
        <v>87319.7</v>
      </c>
      <c r="E122" s="43">
        <f t="shared" si="2"/>
        <v>77.188889782691135</v>
      </c>
    </row>
    <row r="123" spans="1:5" ht="24.75" customHeight="1" x14ac:dyDescent="0.25">
      <c r="A123" s="41" t="s">
        <v>281</v>
      </c>
      <c r="B123" s="39" t="s">
        <v>280</v>
      </c>
      <c r="C123" s="42">
        <v>70</v>
      </c>
      <c r="D123" s="44">
        <v>0</v>
      </c>
      <c r="E123" s="43">
        <f t="shared" si="2"/>
        <v>0</v>
      </c>
    </row>
    <row r="124" spans="1:5" ht="24.75" customHeight="1" x14ac:dyDescent="0.25">
      <c r="A124" s="41" t="s">
        <v>48</v>
      </c>
      <c r="B124" s="39" t="s">
        <v>87</v>
      </c>
      <c r="C124" s="42">
        <v>136</v>
      </c>
      <c r="D124" s="42">
        <v>43.8</v>
      </c>
      <c r="E124" s="43">
        <f t="shared" si="2"/>
        <v>32.205882352941174</v>
      </c>
    </row>
    <row r="125" spans="1:5" x14ac:dyDescent="0.25">
      <c r="A125" s="38" t="s">
        <v>49</v>
      </c>
      <c r="B125" s="45" t="s">
        <v>88</v>
      </c>
      <c r="C125" s="48">
        <f>C127+C128+C129+C126</f>
        <v>270329.40000000002</v>
      </c>
      <c r="D125" s="37">
        <f>D127+D128+D129+D126</f>
        <v>210976.69999999998</v>
      </c>
      <c r="E125" s="40">
        <f t="shared" si="2"/>
        <v>78.044304467068685</v>
      </c>
    </row>
    <row r="126" spans="1:5" ht="27" hidden="1" customHeight="1" x14ac:dyDescent="0.25">
      <c r="A126" s="41" t="s">
        <v>138</v>
      </c>
      <c r="B126" s="39" t="s">
        <v>139</v>
      </c>
      <c r="C126" s="42"/>
      <c r="D126" s="42"/>
      <c r="E126" s="43" t="str">
        <f t="shared" si="2"/>
        <v xml:space="preserve"> </v>
      </c>
    </row>
    <row r="127" spans="1:5" ht="22.5" customHeight="1" x14ac:dyDescent="0.25">
      <c r="A127" s="41" t="s">
        <v>50</v>
      </c>
      <c r="B127" s="39" t="s">
        <v>89</v>
      </c>
      <c r="C127" s="42">
        <v>103064.7</v>
      </c>
      <c r="D127" s="42">
        <v>85000.4</v>
      </c>
      <c r="E127" s="43">
        <f t="shared" si="2"/>
        <v>82.472854430275348</v>
      </c>
    </row>
    <row r="128" spans="1:5" ht="22.5" customHeight="1" x14ac:dyDescent="0.25">
      <c r="A128" s="41" t="s">
        <v>51</v>
      </c>
      <c r="B128" s="39" t="s">
        <v>90</v>
      </c>
      <c r="C128" s="42">
        <v>61914.400000000001</v>
      </c>
      <c r="D128" s="42">
        <v>43145.4</v>
      </c>
      <c r="E128" s="43">
        <f t="shared" si="2"/>
        <v>69.685565878050994</v>
      </c>
    </row>
    <row r="129" spans="1:5" ht="23.25" customHeight="1" x14ac:dyDescent="0.25">
      <c r="A129" s="41" t="s">
        <v>140</v>
      </c>
      <c r="B129" s="39" t="s">
        <v>141</v>
      </c>
      <c r="C129" s="42">
        <v>105350.3</v>
      </c>
      <c r="D129" s="42">
        <v>82830.899999999994</v>
      </c>
      <c r="E129" s="43">
        <f t="shared" si="2"/>
        <v>78.62426590147345</v>
      </c>
    </row>
    <row r="130" spans="1:5" ht="30" customHeight="1" x14ac:dyDescent="0.25">
      <c r="A130" s="38" t="s">
        <v>159</v>
      </c>
      <c r="B130" s="45" t="s">
        <v>161</v>
      </c>
      <c r="C130" s="37">
        <f>C131</f>
        <v>1785.7</v>
      </c>
      <c r="D130" s="37">
        <f>D131</f>
        <v>1706.7</v>
      </c>
      <c r="E130" s="43">
        <f t="shared" si="2"/>
        <v>95.575964607716855</v>
      </c>
    </row>
    <row r="131" spans="1:5" ht="32.25" customHeight="1" x14ac:dyDescent="0.25">
      <c r="A131" s="41" t="s">
        <v>160</v>
      </c>
      <c r="B131" s="39" t="s">
        <v>162</v>
      </c>
      <c r="C131" s="42">
        <v>1785.7</v>
      </c>
      <c r="D131" s="42">
        <v>1706.7</v>
      </c>
      <c r="E131" s="43">
        <f t="shared" si="2"/>
        <v>95.575964607716855</v>
      </c>
    </row>
    <row r="132" spans="1:5" x14ac:dyDescent="0.25">
      <c r="A132" s="38" t="s">
        <v>52</v>
      </c>
      <c r="B132" s="45" t="s">
        <v>91</v>
      </c>
      <c r="C132" s="37">
        <f>C133+C134+C135+C137+C138+C136</f>
        <v>1537567.2</v>
      </c>
      <c r="D132" s="48">
        <f>D133+D134+D135+D137+D138+D136</f>
        <v>1064581.2999999998</v>
      </c>
      <c r="E132" s="40">
        <f t="shared" si="2"/>
        <v>69.238033953898068</v>
      </c>
    </row>
    <row r="133" spans="1:5" ht="24.75" customHeight="1" x14ac:dyDescent="0.25">
      <c r="A133" s="41" t="s">
        <v>53</v>
      </c>
      <c r="B133" s="39" t="s">
        <v>92</v>
      </c>
      <c r="C133" s="42">
        <v>427701.4</v>
      </c>
      <c r="D133" s="44">
        <v>338404.1</v>
      </c>
      <c r="E133" s="43">
        <f t="shared" si="2"/>
        <v>79.121578746293551</v>
      </c>
    </row>
    <row r="134" spans="1:5" x14ac:dyDescent="0.25">
      <c r="A134" s="41" t="s">
        <v>54</v>
      </c>
      <c r="B134" s="39" t="s">
        <v>93</v>
      </c>
      <c r="C134" s="42">
        <v>945948.6</v>
      </c>
      <c r="D134" s="42">
        <v>624888.1</v>
      </c>
      <c r="E134" s="43">
        <f t="shared" si="2"/>
        <v>66.059413799016141</v>
      </c>
    </row>
    <row r="135" spans="1:5" ht="27" customHeight="1" x14ac:dyDescent="0.25">
      <c r="A135" s="41" t="s">
        <v>55</v>
      </c>
      <c r="B135" s="39" t="s">
        <v>94</v>
      </c>
      <c r="C135" s="42">
        <v>61770.5</v>
      </c>
      <c r="D135" s="44">
        <v>37980.6</v>
      </c>
      <c r="E135" s="43">
        <f t="shared" si="2"/>
        <v>61.486631968334393</v>
      </c>
    </row>
    <row r="136" spans="1:5" ht="23.25" hidden="1" customHeight="1" x14ac:dyDescent="0.25">
      <c r="A136" s="41" t="s">
        <v>171</v>
      </c>
      <c r="B136" s="39" t="s">
        <v>172</v>
      </c>
      <c r="C136" s="42"/>
      <c r="D136" s="42"/>
      <c r="E136" s="43" t="str">
        <f t="shared" si="2"/>
        <v xml:space="preserve"> </v>
      </c>
    </row>
    <row r="137" spans="1:5" ht="26.25" customHeight="1" x14ac:dyDescent="0.25">
      <c r="A137" s="41" t="s">
        <v>56</v>
      </c>
      <c r="B137" s="39" t="s">
        <v>95</v>
      </c>
      <c r="C137" s="42">
        <v>325</v>
      </c>
      <c r="D137" s="42">
        <v>10</v>
      </c>
      <c r="E137" s="43">
        <v>58.9</v>
      </c>
    </row>
    <row r="138" spans="1:5" ht="27" customHeight="1" x14ac:dyDescent="0.25">
      <c r="A138" s="41" t="s">
        <v>57</v>
      </c>
      <c r="B138" s="39" t="s">
        <v>96</v>
      </c>
      <c r="C138" s="44">
        <v>101821.7</v>
      </c>
      <c r="D138" s="44">
        <v>63298.5</v>
      </c>
      <c r="E138" s="43">
        <f t="shared" si="2"/>
        <v>62.166021584789888</v>
      </c>
    </row>
    <row r="139" spans="1:5" x14ac:dyDescent="0.25">
      <c r="A139" s="38" t="s">
        <v>58</v>
      </c>
      <c r="B139" s="45" t="s">
        <v>97</v>
      </c>
      <c r="C139" s="37">
        <f>C140+C141</f>
        <v>144947.1</v>
      </c>
      <c r="D139" s="37">
        <f>D140+D141</f>
        <v>82282.3</v>
      </c>
      <c r="E139" s="40">
        <f t="shared" si="2"/>
        <v>56.767124005930434</v>
      </c>
    </row>
    <row r="140" spans="1:5" ht="26.25" customHeight="1" x14ac:dyDescent="0.25">
      <c r="A140" s="41" t="s">
        <v>59</v>
      </c>
      <c r="B140" s="39" t="s">
        <v>98</v>
      </c>
      <c r="C140" s="42">
        <v>121768.7</v>
      </c>
      <c r="D140" s="42">
        <v>68913.5</v>
      </c>
      <c r="E140" s="43">
        <f t="shared" si="2"/>
        <v>56.593771634254118</v>
      </c>
    </row>
    <row r="141" spans="1:5" ht="24.75" customHeight="1" x14ac:dyDescent="0.25">
      <c r="A141" s="41" t="s">
        <v>60</v>
      </c>
      <c r="B141" s="39" t="s">
        <v>99</v>
      </c>
      <c r="C141" s="42">
        <v>23178.400000000001</v>
      </c>
      <c r="D141" s="42">
        <v>13368.8</v>
      </c>
      <c r="E141" s="43">
        <f t="shared" si="2"/>
        <v>57.677837987091415</v>
      </c>
    </row>
    <row r="142" spans="1:5" x14ac:dyDescent="0.25">
      <c r="A142" s="38" t="s">
        <v>61</v>
      </c>
      <c r="B142" s="45" t="s">
        <v>100</v>
      </c>
      <c r="C142" s="37">
        <f>C143+C144+C146+C145</f>
        <v>34557.300000000003</v>
      </c>
      <c r="D142" s="37">
        <f>D143+D144+D146+D145</f>
        <v>27042.2</v>
      </c>
      <c r="E142" s="40">
        <f t="shared" si="2"/>
        <v>78.253220014295096</v>
      </c>
    </row>
    <row r="143" spans="1:5" ht="25.5" customHeight="1" x14ac:dyDescent="0.25">
      <c r="A143" s="41" t="s">
        <v>62</v>
      </c>
      <c r="B143" s="39" t="s">
        <v>101</v>
      </c>
      <c r="C143" s="42">
        <v>16082.1</v>
      </c>
      <c r="D143" s="42">
        <v>12847.1</v>
      </c>
      <c r="E143" s="43">
        <f t="shared" si="2"/>
        <v>79.884467824475664</v>
      </c>
    </row>
    <row r="144" spans="1:5" ht="24.75" customHeight="1" x14ac:dyDescent="0.25">
      <c r="A144" s="41" t="s">
        <v>63</v>
      </c>
      <c r="B144" s="39" t="s">
        <v>102</v>
      </c>
      <c r="C144" s="42">
        <v>4925.2</v>
      </c>
      <c r="D144" s="44">
        <v>4858.8</v>
      </c>
      <c r="E144" s="43">
        <f t="shared" si="2"/>
        <v>98.651831397709742</v>
      </c>
    </row>
    <row r="145" spans="1:5" ht="21.75" customHeight="1" x14ac:dyDescent="0.25">
      <c r="A145" s="41" t="s">
        <v>64</v>
      </c>
      <c r="B145" s="39" t="s">
        <v>103</v>
      </c>
      <c r="C145" s="42">
        <v>13083.8</v>
      </c>
      <c r="D145" s="42">
        <v>9157.2999999999993</v>
      </c>
      <c r="E145" s="43">
        <f t="shared" si="2"/>
        <v>69.989605466301839</v>
      </c>
    </row>
    <row r="146" spans="1:5" ht="24.75" customHeight="1" x14ac:dyDescent="0.25">
      <c r="A146" s="41" t="s">
        <v>65</v>
      </c>
      <c r="B146" s="39" t="s">
        <v>104</v>
      </c>
      <c r="C146" s="42">
        <v>466.2</v>
      </c>
      <c r="D146" s="42">
        <v>179</v>
      </c>
      <c r="E146" s="43">
        <f t="shared" si="2"/>
        <v>38.395538395538395</v>
      </c>
    </row>
    <row r="147" spans="1:5" x14ac:dyDescent="0.25">
      <c r="A147" s="38" t="s">
        <v>66</v>
      </c>
      <c r="B147" s="45" t="s">
        <v>105</v>
      </c>
      <c r="C147" s="37">
        <f>C148+C149+C150</f>
        <v>120860.20000000001</v>
      </c>
      <c r="D147" s="37">
        <f>D148+D149+D150</f>
        <v>42667.1</v>
      </c>
      <c r="E147" s="40">
        <f t="shared" si="2"/>
        <v>35.302854041280746</v>
      </c>
    </row>
    <row r="148" spans="1:5" ht="25.5" customHeight="1" x14ac:dyDescent="0.25">
      <c r="A148" s="41" t="s">
        <v>67</v>
      </c>
      <c r="B148" s="39" t="s">
        <v>106</v>
      </c>
      <c r="C148" s="42">
        <v>90.3</v>
      </c>
      <c r="D148" s="42">
        <v>90.3</v>
      </c>
      <c r="E148" s="43">
        <f t="shared" si="2"/>
        <v>100</v>
      </c>
    </row>
    <row r="149" spans="1:5" ht="21.75" customHeight="1" x14ac:dyDescent="0.25">
      <c r="A149" s="41" t="s">
        <v>142</v>
      </c>
      <c r="B149" s="39" t="s">
        <v>143</v>
      </c>
      <c r="C149" s="42">
        <v>93902.8</v>
      </c>
      <c r="D149" s="42">
        <v>27864.9</v>
      </c>
      <c r="E149" s="43">
        <f t="shared" si="2"/>
        <v>29.674195018678891</v>
      </c>
    </row>
    <row r="150" spans="1:5" ht="22.5" customHeight="1" x14ac:dyDescent="0.25">
      <c r="A150" s="41" t="s">
        <v>224</v>
      </c>
      <c r="B150" s="39" t="s">
        <v>225</v>
      </c>
      <c r="C150" s="42">
        <v>26867.1</v>
      </c>
      <c r="D150" s="42">
        <v>14711.9</v>
      </c>
      <c r="E150" s="43">
        <f t="shared" si="2"/>
        <v>54.758049808129648</v>
      </c>
    </row>
    <row r="151" spans="1:5" hidden="1" x14ac:dyDescent="0.25">
      <c r="A151" s="38" t="s">
        <v>68</v>
      </c>
      <c r="B151" s="39" t="s">
        <v>107</v>
      </c>
      <c r="C151" s="37">
        <f>C152</f>
        <v>0</v>
      </c>
      <c r="D151" s="37">
        <f>D152</f>
        <v>0</v>
      </c>
      <c r="E151" s="40" t="str">
        <f t="shared" si="2"/>
        <v xml:space="preserve"> </v>
      </c>
    </row>
    <row r="152" spans="1:5" hidden="1" x14ac:dyDescent="0.25">
      <c r="A152" s="41" t="s">
        <v>69</v>
      </c>
      <c r="B152" s="39" t="s">
        <v>108</v>
      </c>
      <c r="C152" s="42">
        <v>0</v>
      </c>
      <c r="D152" s="42">
        <v>0</v>
      </c>
      <c r="E152" s="43" t="str">
        <f t="shared" si="2"/>
        <v xml:space="preserve"> </v>
      </c>
    </row>
    <row r="153" spans="1:5" x14ac:dyDescent="0.25">
      <c r="A153" s="36" t="s">
        <v>70</v>
      </c>
      <c r="B153" s="45" t="s">
        <v>109</v>
      </c>
      <c r="C153" s="37">
        <f>C101+C112+C116+C125+C132+C139+C142+C147+C151+C110+C130</f>
        <v>2499796.7000000007</v>
      </c>
      <c r="D153" s="37">
        <f>D101+D112+D116+D125+D132+D139+D142+D147+D151+D110+D130</f>
        <v>1692082.7999999998</v>
      </c>
      <c r="E153" s="40">
        <f t="shared" si="2"/>
        <v>67.688816454554058</v>
      </c>
    </row>
    <row r="154" spans="1:5" x14ac:dyDescent="0.3">
      <c r="A154" s="46" t="s">
        <v>71</v>
      </c>
      <c r="B154" s="47"/>
      <c r="C154" s="48">
        <f>C99-C153</f>
        <v>-27603.370000000577</v>
      </c>
      <c r="D154" s="48">
        <f>D99-D153</f>
        <v>-203.79999999981374</v>
      </c>
      <c r="E154" s="40"/>
    </row>
    <row r="156" spans="1:5" x14ac:dyDescent="0.3">
      <c r="A156" s="34" t="s">
        <v>282</v>
      </c>
      <c r="C156" s="54" t="s">
        <v>292</v>
      </c>
    </row>
    <row r="159" spans="1:5" x14ac:dyDescent="0.3">
      <c r="C159" s="6">
        <f>C99-C153</f>
        <v>-27603.370000000577</v>
      </c>
      <c r="D159" s="6">
        <f>D99-D153</f>
        <v>-203.79999999981374</v>
      </c>
    </row>
  </sheetData>
  <mergeCells count="2">
    <mergeCell ref="A1:E1"/>
    <mergeCell ref="A100:E100"/>
  </mergeCells>
  <pageMargins left="0.39370078740157483" right="0" top="0.59055118110236227" bottom="0.39370078740157483" header="0.19685039370078741" footer="0.19685039370078741"/>
  <pageSetup paperSize="9" scale="4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cp:lastModifiedBy>Наталья</cp:lastModifiedBy>
  <cp:lastPrinted>2025-09-10T03:24:48Z</cp:lastPrinted>
  <dcterms:created xsi:type="dcterms:W3CDTF">2018-02-13T00:40:04Z</dcterms:created>
  <dcterms:modified xsi:type="dcterms:W3CDTF">2025-09-10T03:25:38Z</dcterms:modified>
</cp:coreProperties>
</file>