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СЕ СПРАВКИ\2024 год\"/>
    </mc:Choice>
  </mc:AlternateContent>
  <xr:revisionPtr revIDLastSave="0" documentId="13_ncr:1_{8F6F2B0E-8DC9-4047-B33B-507C0D6FE1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Лист1!$A$1:$E$151</definedName>
    <definedName name="_xlnm.Print_Area" localSheetId="1">Ожидаемое!$A$1:$E$47</definedName>
  </definedNames>
  <calcPr calcId="181029"/>
</workbook>
</file>

<file path=xl/calcChain.xml><?xml version="1.0" encoding="utf-8"?>
<calcChain xmlns="http://schemas.openxmlformats.org/spreadsheetml/2006/main">
  <c r="E85" i="1" l="1"/>
  <c r="E68" i="1" l="1"/>
  <c r="E20" i="1"/>
  <c r="E35" i="1"/>
  <c r="E144" i="1" l="1"/>
  <c r="D141" i="1"/>
  <c r="C141" i="1"/>
  <c r="E50" i="1" l="1"/>
  <c r="E30" i="1" l="1"/>
  <c r="C16" i="1" l="1"/>
  <c r="D16" i="1"/>
  <c r="D88" i="1" l="1"/>
  <c r="E57" i="1" l="1"/>
  <c r="E19" i="1" l="1"/>
  <c r="E21" i="1"/>
  <c r="E69" i="1"/>
  <c r="E18" i="1" l="1"/>
  <c r="E43" i="1" l="1"/>
  <c r="E81" i="1" l="1"/>
  <c r="E82" i="1" l="1"/>
  <c r="E17" i="1" l="1"/>
  <c r="C88" i="1" l="1"/>
  <c r="E28" i="1" l="1"/>
  <c r="E26" i="1" l="1"/>
  <c r="E27" i="1"/>
  <c r="C119" i="1" l="1"/>
  <c r="E53" i="1" l="1"/>
  <c r="E33" i="1"/>
  <c r="E83" i="1" l="1"/>
  <c r="E84" i="1"/>
  <c r="E87" i="1"/>
  <c r="E62" i="1"/>
  <c r="E61" i="1" l="1"/>
  <c r="E63" i="1" l="1"/>
  <c r="E91" i="1" l="1"/>
  <c r="E78" i="1" l="1"/>
  <c r="E60" i="1" l="1"/>
  <c r="E58" i="1"/>
  <c r="E29" i="1"/>
  <c r="D126" i="1" l="1"/>
  <c r="C126" i="1"/>
  <c r="E130" i="1"/>
  <c r="E115" i="1" l="1"/>
  <c r="E114" i="1"/>
  <c r="D111" i="1"/>
  <c r="C111" i="1"/>
  <c r="D119" i="1" l="1"/>
  <c r="E125" i="1" l="1"/>
  <c r="D124" i="1"/>
  <c r="C124" i="1"/>
  <c r="E124" i="1" l="1"/>
  <c r="E67" i="1" l="1"/>
  <c r="E64" i="1" l="1"/>
  <c r="E59" i="1" l="1"/>
  <c r="E100" i="1" l="1"/>
  <c r="E49" i="1"/>
  <c r="E44" i="1"/>
  <c r="E37" i="1"/>
  <c r="E10" i="1"/>
  <c r="E22" i="1" l="1"/>
  <c r="E143" i="1"/>
  <c r="E34" i="1"/>
  <c r="E73" i="1" l="1"/>
  <c r="E117" i="1" l="1"/>
  <c r="E77" i="1"/>
  <c r="E71" i="1"/>
  <c r="E72" i="1"/>
  <c r="E74" i="1"/>
  <c r="C136" i="1" l="1"/>
  <c r="E123" i="1"/>
  <c r="E120" i="1"/>
  <c r="E112" i="1"/>
  <c r="E109" i="1"/>
  <c r="E106" i="1"/>
  <c r="D105" i="1"/>
  <c r="C105" i="1"/>
  <c r="E11" i="1"/>
  <c r="E12" i="1"/>
  <c r="E13" i="1"/>
  <c r="E6" i="1"/>
  <c r="E105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5" i="2"/>
  <c r="D84" i="2"/>
  <c r="C84" i="2"/>
  <c r="E83" i="2"/>
  <c r="D82" i="2"/>
  <c r="C82" i="2"/>
  <c r="E82" i="2" s="1"/>
  <c r="E81" i="2"/>
  <c r="E80" i="2"/>
  <c r="E79" i="2"/>
  <c r="E78" i="2"/>
  <c r="D77" i="2"/>
  <c r="E77" i="2" s="1"/>
  <c r="C77" i="2"/>
  <c r="E76" i="2"/>
  <c r="E75" i="2"/>
  <c r="D74" i="2"/>
  <c r="C74" i="2"/>
  <c r="E73" i="2"/>
  <c r="E72" i="2"/>
  <c r="E71" i="2"/>
  <c r="E70" i="2"/>
  <c r="E69" i="2"/>
  <c r="D68" i="2"/>
  <c r="C68" i="2"/>
  <c r="E67" i="2"/>
  <c r="E66" i="2"/>
  <c r="D65" i="2"/>
  <c r="C65" i="2"/>
  <c r="E65" i="2" s="1"/>
  <c r="E64" i="2"/>
  <c r="E63" i="2"/>
  <c r="E62" i="2"/>
  <c r="D61" i="2"/>
  <c r="C61" i="2"/>
  <c r="E61" i="2" s="1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E45" i="2"/>
  <c r="D44" i="2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C12" i="2"/>
  <c r="E12" i="2" s="1"/>
  <c r="E11" i="2"/>
  <c r="E10" i="2"/>
  <c r="E8" i="2"/>
  <c r="E7" i="2"/>
  <c r="E6" i="2"/>
  <c r="E5" i="2"/>
  <c r="D4" i="2"/>
  <c r="C4" i="2"/>
  <c r="E68" i="2" l="1"/>
  <c r="E44" i="2"/>
  <c r="E74" i="2"/>
  <c r="D32" i="2"/>
  <c r="D47" i="2" s="1"/>
  <c r="E86" i="2"/>
  <c r="E4" i="2"/>
  <c r="C89" i="2"/>
  <c r="E89" i="2" s="1"/>
  <c r="E84" i="2"/>
  <c r="F89" i="2"/>
  <c r="F47" i="2"/>
  <c r="E49" i="2"/>
  <c r="C32" i="2"/>
  <c r="C47" i="2" s="1"/>
  <c r="E47" i="2" l="1"/>
  <c r="E32" i="2"/>
  <c r="E146" i="1" l="1"/>
  <c r="D145" i="1"/>
  <c r="C145" i="1"/>
  <c r="E142" i="1"/>
  <c r="E140" i="1"/>
  <c r="E139" i="1"/>
  <c r="E138" i="1"/>
  <c r="E137" i="1"/>
  <c r="D136" i="1"/>
  <c r="E135" i="1"/>
  <c r="E134" i="1"/>
  <c r="D133" i="1"/>
  <c r="C133" i="1"/>
  <c r="E132" i="1"/>
  <c r="E129" i="1"/>
  <c r="E128" i="1"/>
  <c r="E127" i="1"/>
  <c r="E122" i="1"/>
  <c r="E121" i="1"/>
  <c r="E118" i="1"/>
  <c r="E116" i="1"/>
  <c r="E113" i="1"/>
  <c r="E110" i="1"/>
  <c r="E108" i="1"/>
  <c r="D107" i="1"/>
  <c r="C107" i="1"/>
  <c r="E104" i="1"/>
  <c r="E103" i="1"/>
  <c r="E102" i="1"/>
  <c r="E101" i="1"/>
  <c r="E99" i="1"/>
  <c r="E98" i="1"/>
  <c r="E97" i="1"/>
  <c r="D96" i="1"/>
  <c r="C96" i="1"/>
  <c r="E80" i="1"/>
  <c r="E79" i="1"/>
  <c r="E76" i="1"/>
  <c r="E75" i="1"/>
  <c r="E56" i="1"/>
  <c r="E46" i="1"/>
  <c r="E45" i="1"/>
  <c r="E41" i="1"/>
  <c r="E40" i="1"/>
  <c r="E39" i="1"/>
  <c r="E38" i="1"/>
  <c r="E36" i="1"/>
  <c r="E32" i="1"/>
  <c r="E31" i="1"/>
  <c r="E25" i="1"/>
  <c r="E23" i="1"/>
  <c r="E14" i="1"/>
  <c r="E9" i="1"/>
  <c r="E7" i="1"/>
  <c r="E5" i="1"/>
  <c r="D4" i="1"/>
  <c r="D55" i="1" s="1"/>
  <c r="D94" i="1" s="1"/>
  <c r="C4" i="1"/>
  <c r="D147" i="1" l="1"/>
  <c r="C147" i="1"/>
  <c r="E145" i="1"/>
  <c r="E136" i="1"/>
  <c r="E141" i="1"/>
  <c r="E107" i="1"/>
  <c r="E119" i="1"/>
  <c r="E126" i="1"/>
  <c r="E96" i="1"/>
  <c r="E133" i="1"/>
  <c r="E111" i="1"/>
  <c r="E4" i="1"/>
  <c r="E88" i="1"/>
  <c r="C55" i="1"/>
  <c r="C94" i="1" s="1"/>
  <c r="E16" i="1"/>
  <c r="D148" i="1" l="1"/>
  <c r="C148" i="1"/>
  <c r="D153" i="1"/>
  <c r="C153" i="1"/>
  <c r="E147" i="1"/>
  <c r="E94" i="1"/>
  <c r="E55" i="1"/>
</calcChain>
</file>

<file path=xl/sharedStrings.xml><?xml version="1.0" encoding="utf-8"?>
<sst xmlns="http://schemas.openxmlformats.org/spreadsheetml/2006/main" count="465" uniqueCount="335">
  <si>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</si>
  <si>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</si>
  <si>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</si>
  <si>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</si>
  <si>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</si>
  <si>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</si>
  <si>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</si>
  <si>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</si>
  <si>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</si>
  <si>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</si>
  <si>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</si>
  <si>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</si>
  <si>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</si>
  <si>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</si>
  <si>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</si>
  <si>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</si>
  <si>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</si>
  <si>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</si>
  <si>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</si>
  <si>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</si>
  <si>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</si>
  <si>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</si>
  <si>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</si>
  <si>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</si>
  <si>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</si>
  <si>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</si>
  <si>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</si>
  <si>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</si>
  <si>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</si>
  <si>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</si>
  <si>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</si>
  <si>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</si>
  <si>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</si>
  <si>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</si>
  <si>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</si>
  <si>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</si>
  <si>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</si>
  <si>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</si>
  <si>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</si>
  <si>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</si>
  <si>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</si>
  <si>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</si>
  <si>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</si>
  <si>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</si>
  <si>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</si>
  <si>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</si>
  <si>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</si>
  <si>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</si>
  <si>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</si>
  <si>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</si>
  <si>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</si>
  <si>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</si>
  <si>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</si>
  <si>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</si>
  <si>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</si>
  <si>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</si>
  <si>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</si>
  <si>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</si>
  <si>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</si>
  <si>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</si>
  <si>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</si>
  <si>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</si>
  <si>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</si>
  <si>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</si>
  <si>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</si>
  <si>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</si>
  <si>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</si>
  <si>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</si>
  <si>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</si>
  <si>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</si>
  <si>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</si>
  <si>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</si>
  <si>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</si>
  <si>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</si>
  <si>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</si>
  <si>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</si>
  <si>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</si>
  <si>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</si>
  <si>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</si>
  <si>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</si>
  <si>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</si>
  <si>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</si>
  <si>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</si>
  <si>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</si>
  <si>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</si>
  <si>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</si>
  <si>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</si>
  <si>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</si>
  <si>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</si>
  <si>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</si>
  <si>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</si>
  <si>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</si>
  <si>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</si>
  <si>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</si>
  <si>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</si>
  <si>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</si>
  <si>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</si>
  <si>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</si>
  <si>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</si>
  <si>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</si>
  <si>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</si>
  <si>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</si>
  <si>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</si>
  <si>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</si>
  <si>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</si>
  <si>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</si>
  <si>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</si>
  <si>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</si>
  <si>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</si>
  <si>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</si>
  <si>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</si>
  <si>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</si>
  <si>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</si>
  <si>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</si>
  <si>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</si>
  <si>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</si>
  <si>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</si>
  <si>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</si>
  <si>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</si>
  <si>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</si>
  <si>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</si>
  <si>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</si>
  <si>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</si>
  <si>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</si>
  <si>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</si>
  <si>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</si>
  <si>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</si>
  <si>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</si>
  <si>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</si>
  <si>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</si>
  <si>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</si>
  <si>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</si>
  <si>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</si>
  <si>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</si>
  <si>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</si>
  <si>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</si>
  <si>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</si>
  <si>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</si>
  <si>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</si>
  <si>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</si>
  <si>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</si>
  <si>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</si>
  <si>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</si>
  <si>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</si>
  <si>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</si>
  <si>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</si>
  <si>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</si>
  <si>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</si>
  <si>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</si>
  <si>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</si>
  <si>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</si>
  <si>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</si>
  <si>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</si>
  <si>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</si>
  <si>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</si>
  <si>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</si>
  <si>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</si>
  <si>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</si>
  <si>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</si>
  <si>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</si>
  <si>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</si>
  <si>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</si>
  <si>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</si>
  <si>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</si>
  <si>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</si>
  <si>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</si>
  <si>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</si>
  <si>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</si>
  <si>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</si>
  <si>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</si>
  <si>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</si>
  <si>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</si>
  <si>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</si>
  <si>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</si>
  <si>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</si>
  <si>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</si>
  <si>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</si>
  <si>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</si>
  <si>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</si>
  <si>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</si>
  <si>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</si>
  <si>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</si>
  <si>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</si>
  <si>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</si>
  <si>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</si>
  <si>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</si>
  <si>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</si>
  <si>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</si>
  <si>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</si>
  <si>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</si>
  <si>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</si>
  <si>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</si>
  <si>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</si>
  <si>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</si>
  <si>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</si>
  <si>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</si>
  <si>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</si>
  <si>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</si>
  <si>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</si>
  <si>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</si>
  <si>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</si>
  <si>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</si>
  <si>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</si>
  <si>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</si>
  <si>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</si>
  <si>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</si>
  <si>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</si>
  <si>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</si>
  <si>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</si>
  <si>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</si>
  <si>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</si>
  <si>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</si>
  <si>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</si>
  <si>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</si>
  <si>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</si>
  <si>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</si>
  <si>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</si>
  <si>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</si>
  <si>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</si>
  <si>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</si>
  <si>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</si>
  <si>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</si>
  <si>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</si>
  <si>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</si>
  <si>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</si>
  <si>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</si>
  <si>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</si>
  <si>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</si>
  <si>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</si>
  <si>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</si>
  <si>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</si>
  <si>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</si>
  <si>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</si>
  <si>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</si>
  <si>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</si>
  <si>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</si>
  <si>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</si>
  <si>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</si>
  <si>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</si>
  <si>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</si>
  <si>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</si>
  <si>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</si>
  <si>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</si>
  <si>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</si>
  <si>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</si>
  <si>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</si>
  <si>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</si>
  <si>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</si>
  <si>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</si>
  <si>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</si>
  <si>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</si>
  <si>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</si>
  <si>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</si>
  <si>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</si>
  <si>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</si>
  <si>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</si>
  <si>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</si>
  <si>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</si>
  <si>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</si>
  <si>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</si>
  <si>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</si>
  <si>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</si>
  <si>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</si>
  <si>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</si>
  <si>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</si>
  <si>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</si>
  <si>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</si>
  <si>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</si>
  <si>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00011705050130000180</t>
  </si>
  <si>
    <t>Прочие неналоговые доходы бюджетов городских поселений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</si>
  <si>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</si>
  <si>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</si>
  <si>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</si>
  <si>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</si>
  <si>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</si>
  <si>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</si>
  <si>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</si>
  <si>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</si>
  <si>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</si>
  <si>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</si>
  <si>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</si>
  <si>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</si>
  <si>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</si>
  <si>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</si>
  <si>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</si>
  <si>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</si>
  <si>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</si>
  <si>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</si>
  <si>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</si>
  <si>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</si>
  <si>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</si>
  <si>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</si>
  <si>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</si>
  <si>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</si>
  <si>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</si>
  <si>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>00011618000020000140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</si>
  <si>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</si>
  <si>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</si>
  <si>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</si>
  <si>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</si>
  <si>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</si>
  <si>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</si>
  <si>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и автономных учреждений)</t>
  </si>
  <si>
    <t>00011701000000000180</t>
  </si>
  <si>
    <t>00011715030100000180</t>
  </si>
  <si>
    <t>00011715030130000180</t>
  </si>
  <si>
    <t>прочие неналоговые доходы бюджетов сельских поселений в части невыясненных поступлений, по которым осуществлен возврат (уточнение) не позднее трех лет со дня их зачисления на счет бюджета сельского поселения</t>
  </si>
  <si>
    <t>00011716000100000180</t>
  </si>
  <si>
    <t>00011715030500000180</t>
  </si>
  <si>
    <t>00020805000100000180</t>
  </si>
  <si>
    <t>Перечисления из бюджетов сельских поселений (в бюджеты поселений) для осуществления возврата (зачета) излише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</si>
  <si>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%  исполнения к бюджету на 2024 год </t>
  </si>
  <si>
    <t xml:space="preserve">Бюджет на 2024 год </t>
  </si>
  <si>
    <t>Спорт высших достижений</t>
  </si>
  <si>
    <t>1103</t>
  </si>
  <si>
    <t>00011406020000000430</t>
  </si>
  <si>
    <t>Доходы от продажи земельных участков, государственная собственность на которые не разграничена ( 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</si>
  <si>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</si>
  <si>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</si>
  <si>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Субсидии на обеспечение комплексного развития сельских территорий</t>
  </si>
  <si>
    <t>00020225576000000150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</si>
  <si>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</si>
  <si>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00020249999050000150</t>
  </si>
  <si>
    <t>Субсидии бюджетам городских поселений на реализацию мероприятий по обеспечениюжильем молодых семей</t>
  </si>
  <si>
    <t>00020225497130000150</t>
  </si>
  <si>
    <t>00020705000050000150</t>
  </si>
  <si>
    <t>Прочие безвозмездные поступления в бюджеты городских поселений</t>
  </si>
  <si>
    <t>00020705020100000150</t>
  </si>
  <si>
    <t>00020705030130000150</t>
  </si>
  <si>
    <t>Поступления от денежных пожертвований, предоставляемых физическими лицами получателям средств бюджета сельских поселений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</si>
  <si>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</si>
  <si>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Справка об исполнении консолидированного бюджета на 01.05.2024 года</t>
  </si>
  <si>
    <t>Исполнено на 01.05.2024 год</t>
  </si>
  <si>
    <t>И.о. начальника финансового управления администрации Чунского района</t>
  </si>
  <si>
    <t>Н.В. Ластовчук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</si>
</sst>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5" fontId="6" fillId="0" borderId="0" xfId="2" applyNumberFormat="1" applyFont="1" applyAlignment="1" applyProtection="1">
      <alignment horizontal="center" vertical="center"/>
      <protection locked="0"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5" fontId="6" fillId="0" borderId="1" xfId="2" applyNumberFormat="1" applyFont="1" applyBorder="1" applyAlignment="1" applyProtection="1">
      <alignment horizontal="center" vertical="center" wrapText="1"/>
      <protection hidden="1"/>
    </xf>
    <xf numFmtId="165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5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5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5" fontId="7" fillId="0" borderId="1" xfId="1" applyNumberFormat="1" applyFont="1" applyFill="1" applyBorder="1" applyAlignment="1" applyProtection="1">
      <alignment horizontal="center" wrapText="1"/>
      <protection locked="0"/>
    </xf>
    <xf numFmtId="165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Border="1" applyAlignment="1" applyProtection="1">
      <alignment horizontal="justify" wrapText="1"/>
      <protection hidden="1"/>
    </xf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5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wrapText="1"/>
      <protection hidden="1"/>
    </xf>
    <xf numFmtId="166" fontId="11" fillId="0" borderId="1" xfId="2" applyNumberFormat="1" applyFont="1" applyBorder="1" applyAlignment="1" applyProtection="1">
      <alignment horizontal="center" wrapText="1"/>
      <protection hidden="1"/>
    </xf>
    <xf numFmtId="165" fontId="11" fillId="0" borderId="1" xfId="1" applyNumberFormat="1" applyFont="1" applyBorder="1" applyAlignment="1" applyProtection="1">
      <alignment horizontal="center" wrapText="1"/>
      <protection locked="0"/>
    </xf>
    <xf numFmtId="165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5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10" fillId="2" borderId="1" xfId="2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3"/>
  <sheetViews>
    <sheetView tabSelected="1" view="pageBreakPreview" topLeftCell="A119" zoomScale="80" zoomScaleNormal="80" zoomScaleSheetLayoutView="80" workbookViewId="0">
      <selection activeCell="C142" sqref="C142"/>
    </sheetView>
  </sheetViews>
  <sheetFormatPr defaultRowHeight="18.75" x14ac:dyDescent="0.3"/>
  <cols>
    <col min="1" max="1" width="166.85546875" style="34" customWidth="1"/>
    <col min="2" max="2" width="37.28515625" style="35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2" t="s">
        <v>331</v>
      </c>
      <c r="B1" s="63"/>
      <c r="C1" s="63"/>
      <c r="D1" s="63"/>
      <c r="E1" s="63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312</v>
      </c>
      <c r="D3" s="11" t="s">
        <v>332</v>
      </c>
      <c r="E3" s="12" t="s">
        <v>311</v>
      </c>
      <c r="F3" s="13"/>
    </row>
    <row r="4" spans="1:6" x14ac:dyDescent="0.3">
      <c r="A4" s="8" t="s">
        <v>5</v>
      </c>
      <c r="B4" s="14"/>
      <c r="C4" s="53">
        <f>SUM(C5:C15)</f>
        <v>322290.29999999993</v>
      </c>
      <c r="D4" s="53">
        <f>SUM(D5:D15)</f>
        <v>75582.899999999994</v>
      </c>
      <c r="E4" s="54">
        <f t="shared" ref="E4:E46" si="0">D4/C4*100</f>
        <v>23.451807268167862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216364.7</v>
      </c>
      <c r="D5" s="18">
        <v>50394.6</v>
      </c>
      <c r="E5" s="54">
        <f t="shared" si="0"/>
        <v>23.291507348472276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31479.200000000001</v>
      </c>
      <c r="D6" s="18">
        <v>8343.4</v>
      </c>
      <c r="E6" s="54">
        <f t="shared" si="0"/>
        <v>26.504485501537523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32732.3</v>
      </c>
      <c r="D7" s="20">
        <v>5322.3</v>
      </c>
      <c r="E7" s="54">
        <f t="shared" si="0"/>
        <v>16.260085603517016</v>
      </c>
      <c r="F7" s="19"/>
    </row>
    <row r="8" spans="1:6" ht="25.5" customHeight="1" x14ac:dyDescent="0.3">
      <c r="A8" s="16" t="s">
        <v>10</v>
      </c>
      <c r="B8" s="17" t="s">
        <v>11</v>
      </c>
      <c r="C8" s="18"/>
      <c r="D8" s="20">
        <v>14.4</v>
      </c>
      <c r="E8" s="54"/>
      <c r="F8" s="19"/>
    </row>
    <row r="9" spans="1:6" ht="21.75" customHeight="1" x14ac:dyDescent="0.3">
      <c r="A9" s="16" t="s">
        <v>12</v>
      </c>
      <c r="B9" s="17" t="s">
        <v>13</v>
      </c>
      <c r="C9" s="18">
        <v>581.6</v>
      </c>
      <c r="D9" s="18">
        <v>109.4</v>
      </c>
      <c r="E9" s="54">
        <f t="shared" si="0"/>
        <v>18.810178817056396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4396.8</v>
      </c>
      <c r="D10" s="18">
        <v>5064.5</v>
      </c>
      <c r="E10" s="54">
        <f t="shared" si="0"/>
        <v>115.1860443959243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6059.3</v>
      </c>
      <c r="D11" s="18">
        <v>679.7</v>
      </c>
      <c r="E11" s="54">
        <f t="shared" si="0"/>
        <v>11.217467364216988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19791.099999999999</v>
      </c>
      <c r="D12" s="18">
        <v>2794.4</v>
      </c>
      <c r="E12" s="54">
        <f t="shared" si="0"/>
        <v>14.119477947158069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6069</v>
      </c>
      <c r="D13" s="18">
        <v>1076.7</v>
      </c>
      <c r="E13" s="54">
        <f t="shared" si="0"/>
        <v>17.740978744438955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4816.3</v>
      </c>
      <c r="D14" s="18">
        <v>1783.5</v>
      </c>
      <c r="E14" s="54">
        <f t="shared" si="0"/>
        <v>37.030500591740548</v>
      </c>
      <c r="F14" s="19"/>
    </row>
    <row r="15" spans="1:6" hidden="1" x14ac:dyDescent="0.3">
      <c r="A15" s="16" t="s">
        <v>290</v>
      </c>
      <c r="B15" s="17" t="s">
        <v>291</v>
      </c>
      <c r="C15" s="18">
        <v>0</v>
      </c>
      <c r="D15" s="18"/>
      <c r="E15" s="54">
        <v>0</v>
      </c>
      <c r="F15" s="19"/>
    </row>
    <row r="16" spans="1:6" x14ac:dyDescent="0.3">
      <c r="A16" s="8" t="s">
        <v>18</v>
      </c>
      <c r="B16" s="17"/>
      <c r="C16" s="55">
        <f>SUM(C18:C54)</f>
        <v>57519.3</v>
      </c>
      <c r="D16" s="55">
        <f>SUM(D18:D54)</f>
        <v>9303.0999999999985</v>
      </c>
      <c r="E16" s="54">
        <f t="shared" si="0"/>
        <v>16.173875551336678</v>
      </c>
      <c r="F16" s="21"/>
    </row>
    <row r="17" spans="1:6" ht="37.5" hidden="1" x14ac:dyDescent="0.3">
      <c r="A17" s="16" t="s">
        <v>281</v>
      </c>
      <c r="B17" s="17" t="s">
        <v>280</v>
      </c>
      <c r="C17" s="18"/>
      <c r="D17" s="20"/>
      <c r="E17" s="54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10845.3</v>
      </c>
      <c r="D18" s="20">
        <v>2854.3</v>
      </c>
      <c r="E18" s="54">
        <f t="shared" si="0"/>
        <v>26.318313001945548</v>
      </c>
      <c r="F18" s="22"/>
    </row>
    <row r="19" spans="1:6" hidden="1" x14ac:dyDescent="0.3">
      <c r="A19" s="16"/>
      <c r="B19" s="17"/>
      <c r="C19" s="18"/>
      <c r="D19" s="20"/>
      <c r="E19" s="54" t="e">
        <f t="shared" si="0"/>
        <v>#DIV/0!</v>
      </c>
      <c r="F19" s="22"/>
    </row>
    <row r="20" spans="1:6" ht="46.5" hidden="1" customHeight="1" x14ac:dyDescent="0.3">
      <c r="A20" s="16" t="s">
        <v>301</v>
      </c>
      <c r="B20" s="17" t="s">
        <v>296</v>
      </c>
      <c r="C20" s="18"/>
      <c r="D20" s="20"/>
      <c r="E20" s="54" t="e">
        <f t="shared" ref="E20" si="1">D20/C20*100</f>
        <v>#DIV/0!</v>
      </c>
      <c r="F20" s="22"/>
    </row>
    <row r="21" spans="1:6" ht="46.5" customHeight="1" x14ac:dyDescent="0.3">
      <c r="A21" s="16" t="s">
        <v>318</v>
      </c>
      <c r="B21" s="17" t="s">
        <v>317</v>
      </c>
      <c r="C21" s="18">
        <v>55</v>
      </c>
      <c r="D21" s="20">
        <v>36.6</v>
      </c>
      <c r="E21" s="54">
        <f t="shared" si="0"/>
        <v>66.545454545454547</v>
      </c>
      <c r="F21" s="22"/>
    </row>
    <row r="22" spans="1:6" ht="37.5" x14ac:dyDescent="0.3">
      <c r="A22" s="16" t="s">
        <v>302</v>
      </c>
      <c r="B22" s="17" t="s">
        <v>207</v>
      </c>
      <c r="C22" s="18">
        <v>771</v>
      </c>
      <c r="D22" s="20">
        <v>241.9</v>
      </c>
      <c r="E22" s="54">
        <f t="shared" ref="E22:E28" si="2">D22/C22*100</f>
        <v>31.374837872892346</v>
      </c>
      <c r="F22" s="22"/>
    </row>
    <row r="23" spans="1:6" ht="22.5" customHeight="1" x14ac:dyDescent="0.3">
      <c r="A23" s="16" t="s">
        <v>21</v>
      </c>
      <c r="B23" s="60" t="s">
        <v>22</v>
      </c>
      <c r="C23" s="18">
        <v>3500</v>
      </c>
      <c r="D23" s="20">
        <v>1089.5</v>
      </c>
      <c r="E23" s="54">
        <f t="shared" si="2"/>
        <v>31.128571428571426</v>
      </c>
      <c r="F23" s="22"/>
    </row>
    <row r="24" spans="1:6" ht="37.5" hidden="1" x14ac:dyDescent="0.3">
      <c r="A24" s="16" t="s">
        <v>23</v>
      </c>
      <c r="B24" s="17" t="s">
        <v>24</v>
      </c>
      <c r="C24" s="18"/>
      <c r="D24" s="18"/>
      <c r="E24" s="54"/>
      <c r="F24" s="22"/>
    </row>
    <row r="25" spans="1:6" ht="41.25" customHeight="1" x14ac:dyDescent="0.3">
      <c r="A25" s="16" t="s">
        <v>249</v>
      </c>
      <c r="B25" s="17" t="s">
        <v>248</v>
      </c>
      <c r="C25" s="18">
        <v>1247.5</v>
      </c>
      <c r="D25" s="18">
        <v>428.4</v>
      </c>
      <c r="E25" s="54">
        <f t="shared" si="2"/>
        <v>34.340681362725448</v>
      </c>
      <c r="F25" s="22"/>
    </row>
    <row r="26" spans="1:6" ht="56.25" hidden="1" x14ac:dyDescent="0.3">
      <c r="A26" s="16" t="s">
        <v>25</v>
      </c>
      <c r="B26" s="17" t="s">
        <v>26</v>
      </c>
      <c r="C26" s="18"/>
      <c r="D26" s="18"/>
      <c r="E26" s="54" t="e">
        <f t="shared" si="2"/>
        <v>#DIV/0!</v>
      </c>
      <c r="F26" s="22"/>
    </row>
    <row r="27" spans="1:6" x14ac:dyDescent="0.3">
      <c r="A27" s="16" t="s">
        <v>27</v>
      </c>
      <c r="B27" s="17" t="s">
        <v>28</v>
      </c>
      <c r="C27" s="23">
        <v>46.5</v>
      </c>
      <c r="D27" s="18">
        <v>130.6</v>
      </c>
      <c r="E27" s="54">
        <f t="shared" si="2"/>
        <v>280.86021505376345</v>
      </c>
      <c r="F27" s="22"/>
    </row>
    <row r="28" spans="1:6" hidden="1" x14ac:dyDescent="0.3">
      <c r="A28" s="16" t="s">
        <v>170</v>
      </c>
      <c r="B28" s="17" t="s">
        <v>171</v>
      </c>
      <c r="C28" s="23"/>
      <c r="D28" s="18"/>
      <c r="E28" s="54" t="e">
        <f t="shared" si="2"/>
        <v>#DIV/0!</v>
      </c>
      <c r="F28" s="22"/>
    </row>
    <row r="29" spans="1:6" x14ac:dyDescent="0.3">
      <c r="A29" s="16" t="s">
        <v>276</v>
      </c>
      <c r="B29" s="17" t="s">
        <v>251</v>
      </c>
      <c r="C29" s="23">
        <v>83.5</v>
      </c>
      <c r="D29" s="24">
        <v>8.6999999999999993</v>
      </c>
      <c r="E29" s="54">
        <f t="shared" ref="E29:E30" si="3">D29/C29*100</f>
        <v>10.419161676646706</v>
      </c>
      <c r="F29" s="22"/>
    </row>
    <row r="30" spans="1:6" ht="27" hidden="1" customHeight="1" x14ac:dyDescent="0.3">
      <c r="A30" s="16" t="s">
        <v>277</v>
      </c>
      <c r="B30" s="17" t="s">
        <v>252</v>
      </c>
      <c r="C30" s="23"/>
      <c r="D30" s="24"/>
      <c r="E30" s="54" t="e">
        <f t="shared" si="3"/>
        <v>#DIV/0!</v>
      </c>
      <c r="F30" s="22"/>
    </row>
    <row r="31" spans="1:6" hidden="1" x14ac:dyDescent="0.3">
      <c r="A31" s="16" t="s">
        <v>238</v>
      </c>
      <c r="B31" s="17" t="s">
        <v>252</v>
      </c>
      <c r="C31" s="23"/>
      <c r="D31" s="24"/>
      <c r="E31" s="54" t="e">
        <f t="shared" si="0"/>
        <v>#DIV/0!</v>
      </c>
      <c r="F31" s="22"/>
    </row>
    <row r="32" spans="1:6" x14ac:dyDescent="0.3">
      <c r="A32" s="16" t="s">
        <v>262</v>
      </c>
      <c r="B32" s="17" t="s">
        <v>289</v>
      </c>
      <c r="C32" s="18">
        <v>4244.7</v>
      </c>
      <c r="D32" s="18">
        <v>1388.2</v>
      </c>
      <c r="E32" s="54">
        <f t="shared" si="0"/>
        <v>32.704313614625299</v>
      </c>
      <c r="F32" s="22"/>
    </row>
    <row r="33" spans="1:6" x14ac:dyDescent="0.3">
      <c r="A33" s="16" t="s">
        <v>263</v>
      </c>
      <c r="B33" s="17" t="s">
        <v>288</v>
      </c>
      <c r="C33" s="18">
        <v>466.5</v>
      </c>
      <c r="D33" s="18">
        <v>251.9</v>
      </c>
      <c r="E33" s="54">
        <f t="shared" ref="E33" si="4">D33/C33*100</f>
        <v>53.9978563772776</v>
      </c>
      <c r="F33" s="22"/>
    </row>
    <row r="34" spans="1:6" ht="41.25" customHeight="1" x14ac:dyDescent="0.3">
      <c r="A34" s="16" t="s">
        <v>178</v>
      </c>
      <c r="B34" s="17" t="s">
        <v>179</v>
      </c>
      <c r="C34" s="18">
        <v>50</v>
      </c>
      <c r="D34" s="18">
        <v>417.4</v>
      </c>
      <c r="E34" s="54">
        <f t="shared" si="0"/>
        <v>834.8</v>
      </c>
      <c r="F34" s="22"/>
    </row>
    <row r="35" spans="1:6" ht="21.75" customHeight="1" x14ac:dyDescent="0.3">
      <c r="A35" s="16" t="s">
        <v>265</v>
      </c>
      <c r="B35" s="17" t="s">
        <v>264</v>
      </c>
      <c r="C35" s="20">
        <v>2796</v>
      </c>
      <c r="D35" s="20">
        <v>376.5</v>
      </c>
      <c r="E35" s="54">
        <f t="shared" ref="E35" si="5">D35/C35*100</f>
        <v>13.465665236051501</v>
      </c>
      <c r="F35" s="22"/>
    </row>
    <row r="36" spans="1:6" ht="39" customHeight="1" x14ac:dyDescent="0.3">
      <c r="A36" s="16" t="s">
        <v>316</v>
      </c>
      <c r="B36" s="17" t="s">
        <v>315</v>
      </c>
      <c r="C36" s="20">
        <v>31000</v>
      </c>
      <c r="D36" s="20">
        <v>117.5</v>
      </c>
      <c r="E36" s="54">
        <f t="shared" si="0"/>
        <v>0.37903225806451613</v>
      </c>
      <c r="F36" s="22"/>
    </row>
    <row r="37" spans="1:6" x14ac:dyDescent="0.3">
      <c r="A37" s="16" t="s">
        <v>188</v>
      </c>
      <c r="B37" s="17" t="s">
        <v>189</v>
      </c>
      <c r="C37" s="20">
        <v>5</v>
      </c>
      <c r="D37" s="20">
        <v>0.9</v>
      </c>
      <c r="E37" s="54">
        <f t="shared" si="0"/>
        <v>18</v>
      </c>
      <c r="F37" s="22"/>
    </row>
    <row r="38" spans="1:6" x14ac:dyDescent="0.3">
      <c r="A38" s="16" t="s">
        <v>266</v>
      </c>
      <c r="B38" s="17" t="s">
        <v>239</v>
      </c>
      <c r="C38" s="20">
        <v>990.8</v>
      </c>
      <c r="D38" s="18">
        <v>309.39999999999998</v>
      </c>
      <c r="E38" s="54">
        <f t="shared" si="0"/>
        <v>31.227291077916835</v>
      </c>
      <c r="F38" s="22"/>
    </row>
    <row r="39" spans="1:6" x14ac:dyDescent="0.3">
      <c r="A39" s="16" t="s">
        <v>267</v>
      </c>
      <c r="B39" s="17" t="s">
        <v>240</v>
      </c>
      <c r="C39" s="18">
        <v>27</v>
      </c>
      <c r="D39" s="18">
        <v>1</v>
      </c>
      <c r="E39" s="54">
        <f t="shared" si="0"/>
        <v>3.7037037037037033</v>
      </c>
      <c r="F39" s="22"/>
    </row>
    <row r="40" spans="1:6" ht="57" customHeight="1" x14ac:dyDescent="0.3">
      <c r="A40" s="59" t="s">
        <v>242</v>
      </c>
      <c r="B40" s="26" t="s">
        <v>241</v>
      </c>
      <c r="C40" s="18">
        <v>125</v>
      </c>
      <c r="D40" s="18">
        <v>45.9</v>
      </c>
      <c r="E40" s="54">
        <f t="shared" si="0"/>
        <v>36.72</v>
      </c>
      <c r="F40" s="22"/>
    </row>
    <row r="41" spans="1:6" x14ac:dyDescent="0.3">
      <c r="A41" s="25" t="s">
        <v>244</v>
      </c>
      <c r="B41" s="17" t="s">
        <v>243</v>
      </c>
      <c r="C41" s="18">
        <v>641.5</v>
      </c>
      <c r="D41" s="20">
        <v>40</v>
      </c>
      <c r="E41" s="54">
        <f t="shared" si="0"/>
        <v>6.2353858144972722</v>
      </c>
      <c r="F41" s="22"/>
    </row>
    <row r="42" spans="1:6" x14ac:dyDescent="0.3">
      <c r="A42" s="16" t="s">
        <v>271</v>
      </c>
      <c r="B42" s="17" t="s">
        <v>270</v>
      </c>
      <c r="C42" s="18"/>
      <c r="D42" s="20">
        <v>777</v>
      </c>
      <c r="E42" s="54"/>
      <c r="F42" s="22"/>
    </row>
    <row r="43" spans="1:6" ht="56.25" x14ac:dyDescent="0.3">
      <c r="A43" s="16" t="s">
        <v>300</v>
      </c>
      <c r="B43" s="17" t="s">
        <v>295</v>
      </c>
      <c r="C43" s="18">
        <v>174</v>
      </c>
      <c r="D43" s="24">
        <v>464.6</v>
      </c>
      <c r="E43" s="54">
        <f t="shared" si="0"/>
        <v>267.0114942528736</v>
      </c>
      <c r="F43" s="22"/>
    </row>
    <row r="44" spans="1:6" ht="37.5" hidden="1" x14ac:dyDescent="0.3">
      <c r="A44" s="16" t="s">
        <v>186</v>
      </c>
      <c r="B44" s="17" t="s">
        <v>187</v>
      </c>
      <c r="C44" s="18"/>
      <c r="D44" s="24"/>
      <c r="E44" s="54" t="e">
        <f t="shared" si="0"/>
        <v>#DIV/0!</v>
      </c>
      <c r="F44" s="22"/>
    </row>
    <row r="45" spans="1:6" hidden="1" x14ac:dyDescent="0.3">
      <c r="A45" s="16" t="s">
        <v>47</v>
      </c>
      <c r="B45" s="17" t="s">
        <v>48</v>
      </c>
      <c r="C45" s="18"/>
      <c r="D45" s="24"/>
      <c r="E45" s="54" t="e">
        <f t="shared" si="0"/>
        <v>#DIV/0!</v>
      </c>
      <c r="F45" s="22"/>
    </row>
    <row r="46" spans="1:6" ht="37.5" hidden="1" x14ac:dyDescent="0.3">
      <c r="A46" s="16" t="s">
        <v>49</v>
      </c>
      <c r="B46" s="26" t="s">
        <v>50</v>
      </c>
      <c r="C46" s="18"/>
      <c r="D46" s="20"/>
      <c r="E46" s="54" t="e">
        <f t="shared" si="0"/>
        <v>#DIV/0!</v>
      </c>
      <c r="F46" s="22"/>
    </row>
    <row r="47" spans="1:6" x14ac:dyDescent="0.3">
      <c r="A47" s="16" t="s">
        <v>53</v>
      </c>
      <c r="B47" s="17" t="s">
        <v>303</v>
      </c>
      <c r="C47" s="18"/>
      <c r="D47" s="24">
        <v>0.2</v>
      </c>
      <c r="E47" s="54"/>
      <c r="F47" s="22"/>
    </row>
    <row r="48" spans="1:6" hidden="1" x14ac:dyDescent="0.3">
      <c r="A48" s="16" t="s">
        <v>279</v>
      </c>
      <c r="B48" s="17" t="s">
        <v>278</v>
      </c>
      <c r="C48" s="18"/>
      <c r="D48" s="24"/>
      <c r="E48" s="54"/>
      <c r="F48" s="22"/>
    </row>
    <row r="49" spans="1:6" x14ac:dyDescent="0.3">
      <c r="A49" s="16" t="s">
        <v>257</v>
      </c>
      <c r="B49" s="17" t="s">
        <v>258</v>
      </c>
      <c r="C49" s="18">
        <v>450</v>
      </c>
      <c r="D49" s="24">
        <v>322.60000000000002</v>
      </c>
      <c r="E49" s="54">
        <f>D49/C49*100</f>
        <v>71.688888888888897</v>
      </c>
      <c r="F49" s="22"/>
    </row>
    <row r="50" spans="1:6" ht="24.75" hidden="1" customHeight="1" x14ac:dyDescent="0.3">
      <c r="A50" s="16" t="s">
        <v>269</v>
      </c>
      <c r="B50" s="17" t="s">
        <v>268</v>
      </c>
      <c r="C50" s="18"/>
      <c r="D50" s="24"/>
      <c r="E50" s="54" t="e">
        <f>D50/C50*100</f>
        <v>#DIV/0!</v>
      </c>
      <c r="F50" s="22"/>
    </row>
    <row r="51" spans="1:6" ht="23.25" hidden="1" customHeight="1" x14ac:dyDescent="0.3">
      <c r="A51" s="16" t="s">
        <v>292</v>
      </c>
      <c r="B51" s="17" t="s">
        <v>308</v>
      </c>
      <c r="C51" s="18"/>
      <c r="D51" s="24"/>
      <c r="E51" s="54"/>
      <c r="F51" s="22"/>
    </row>
    <row r="52" spans="1:6" hidden="1" x14ac:dyDescent="0.3">
      <c r="A52" s="16" t="s">
        <v>293</v>
      </c>
      <c r="B52" s="17" t="s">
        <v>304</v>
      </c>
      <c r="C52" s="18"/>
      <c r="D52" s="24"/>
      <c r="E52" s="54"/>
      <c r="F52" s="22"/>
    </row>
    <row r="53" spans="1:6" hidden="1" x14ac:dyDescent="0.3">
      <c r="A53" s="16" t="s">
        <v>294</v>
      </c>
      <c r="B53" s="17" t="s">
        <v>305</v>
      </c>
      <c r="C53" s="18"/>
      <c r="D53" s="24"/>
      <c r="E53" s="54" t="e">
        <f>D53/C53*100</f>
        <v>#DIV/0!</v>
      </c>
      <c r="F53" s="22"/>
    </row>
    <row r="54" spans="1:6" ht="48.75" hidden="1" customHeight="1" x14ac:dyDescent="0.3">
      <c r="A54" s="16" t="s">
        <v>306</v>
      </c>
      <c r="B54" s="17" t="s">
        <v>307</v>
      </c>
      <c r="C54" s="18"/>
      <c r="D54" s="24"/>
      <c r="E54" s="54"/>
      <c r="F54" s="22"/>
    </row>
    <row r="55" spans="1:6" x14ac:dyDescent="0.3">
      <c r="A55" s="27" t="s">
        <v>55</v>
      </c>
      <c r="B55" s="14"/>
      <c r="C55" s="56">
        <f>C16+C4</f>
        <v>379809.59999999992</v>
      </c>
      <c r="D55" s="56">
        <f>D16+D4</f>
        <v>84886</v>
      </c>
      <c r="E55" s="54">
        <f t="shared" ref="E55:E87" si="6">D55/C55*100</f>
        <v>22.34961938824085</v>
      </c>
      <c r="F55" s="28"/>
    </row>
    <row r="56" spans="1:6" x14ac:dyDescent="0.3">
      <c r="A56" s="16" t="s">
        <v>287</v>
      </c>
      <c r="B56" s="17" t="s">
        <v>220</v>
      </c>
      <c r="C56" s="18">
        <v>126387.5</v>
      </c>
      <c r="D56" s="18">
        <v>42128.9</v>
      </c>
      <c r="E56" s="54">
        <f t="shared" si="6"/>
        <v>33.333122342003755</v>
      </c>
      <c r="F56" s="19"/>
    </row>
    <row r="57" spans="1:6" x14ac:dyDescent="0.3">
      <c r="A57" s="16" t="s">
        <v>58</v>
      </c>
      <c r="B57" s="17" t="s">
        <v>221</v>
      </c>
      <c r="C57" s="18">
        <v>153506</v>
      </c>
      <c r="D57" s="18">
        <v>51168.7</v>
      </c>
      <c r="E57" s="54">
        <f t="shared" si="6"/>
        <v>33.33335504801115</v>
      </c>
      <c r="F57" s="19"/>
    </row>
    <row r="58" spans="1:6" hidden="1" x14ac:dyDescent="0.3">
      <c r="A58" s="16"/>
      <c r="B58" s="17"/>
      <c r="C58" s="18"/>
      <c r="D58" s="18"/>
      <c r="E58" s="54" t="e">
        <f t="shared" si="6"/>
        <v>#DIV/0!</v>
      </c>
      <c r="F58" s="19"/>
    </row>
    <row r="59" spans="1:6" hidden="1" x14ac:dyDescent="0.3">
      <c r="A59" s="16" t="s">
        <v>228</v>
      </c>
      <c r="B59" s="17" t="s">
        <v>229</v>
      </c>
      <c r="C59" s="18"/>
      <c r="D59" s="18"/>
      <c r="E59" s="54" t="e">
        <f t="shared" ref="E59:E69" si="7">D59/C59*100</f>
        <v>#DIV/0!</v>
      </c>
      <c r="F59" s="19"/>
    </row>
    <row r="60" spans="1:6" ht="37.5" hidden="1" x14ac:dyDescent="0.3">
      <c r="A60" s="16" t="s">
        <v>246</v>
      </c>
      <c r="B60" s="17" t="s">
        <v>245</v>
      </c>
      <c r="C60" s="18"/>
      <c r="D60" s="18"/>
      <c r="E60" s="54" t="e">
        <f t="shared" si="7"/>
        <v>#DIV/0!</v>
      </c>
      <c r="F60" s="19"/>
    </row>
    <row r="61" spans="1:6" hidden="1" x14ac:dyDescent="0.3">
      <c r="A61" s="16" t="s">
        <v>256</v>
      </c>
      <c r="B61" s="17" t="s">
        <v>255</v>
      </c>
      <c r="C61" s="18"/>
      <c r="D61" s="18"/>
      <c r="E61" s="54" t="e">
        <f t="shared" ref="E61:E62" si="8">D61/C61*100</f>
        <v>#DIV/0!</v>
      </c>
      <c r="F61" s="19"/>
    </row>
    <row r="62" spans="1:6" ht="37.5" x14ac:dyDescent="0.3">
      <c r="A62" s="16" t="s">
        <v>259</v>
      </c>
      <c r="B62" s="17" t="s">
        <v>260</v>
      </c>
      <c r="C62" s="18">
        <v>20816.5</v>
      </c>
      <c r="D62" s="18">
        <v>4250.2</v>
      </c>
      <c r="E62" s="54">
        <f t="shared" si="8"/>
        <v>20.417457305502847</v>
      </c>
      <c r="F62" s="19"/>
    </row>
    <row r="63" spans="1:6" ht="37.5" hidden="1" x14ac:dyDescent="0.3">
      <c r="A63" s="16" t="s">
        <v>253</v>
      </c>
      <c r="B63" s="17" t="s">
        <v>254</v>
      </c>
      <c r="C63" s="18"/>
      <c r="D63" s="18"/>
      <c r="E63" s="54" t="e">
        <f t="shared" si="7"/>
        <v>#DIV/0!</v>
      </c>
      <c r="F63" s="19"/>
    </row>
    <row r="64" spans="1:6" ht="37.5" hidden="1" x14ac:dyDescent="0.3">
      <c r="A64" s="16" t="s">
        <v>247</v>
      </c>
      <c r="B64" s="17" t="s">
        <v>286</v>
      </c>
      <c r="C64" s="18"/>
      <c r="D64" s="18"/>
      <c r="E64" s="54" t="e">
        <f t="shared" ref="E64" si="9">D64/C64*100</f>
        <v>#DIV/0!</v>
      </c>
      <c r="F64" s="19"/>
    </row>
    <row r="65" spans="1:6" x14ac:dyDescent="0.3">
      <c r="A65" s="16" t="s">
        <v>323</v>
      </c>
      <c r="B65" s="17" t="s">
        <v>324</v>
      </c>
      <c r="C65" s="18">
        <v>1933.9</v>
      </c>
      <c r="D65" s="18">
        <v>836.3</v>
      </c>
      <c r="E65" s="54">
        <v>0</v>
      </c>
      <c r="F65" s="19"/>
    </row>
    <row r="66" spans="1:6" ht="19.5" customHeight="1" x14ac:dyDescent="0.3">
      <c r="A66" s="16" t="s">
        <v>208</v>
      </c>
      <c r="B66" s="17" t="s">
        <v>210</v>
      </c>
      <c r="C66" s="18">
        <v>548.4</v>
      </c>
      <c r="D66" s="18"/>
      <c r="E66" s="54">
        <v>0</v>
      </c>
      <c r="F66" s="19"/>
    </row>
    <row r="67" spans="1:6" x14ac:dyDescent="0.3">
      <c r="A67" s="16" t="s">
        <v>209</v>
      </c>
      <c r="B67" s="17" t="s">
        <v>211</v>
      </c>
      <c r="C67" s="18">
        <v>112.6</v>
      </c>
      <c r="D67" s="18">
        <v>112.6</v>
      </c>
      <c r="E67" s="54">
        <f t="shared" si="7"/>
        <v>100</v>
      </c>
      <c r="F67" s="19"/>
    </row>
    <row r="68" spans="1:6" x14ac:dyDescent="0.3">
      <c r="A68" s="16" t="s">
        <v>215</v>
      </c>
      <c r="B68" s="17" t="s">
        <v>216</v>
      </c>
      <c r="C68" s="18">
        <v>14541.5</v>
      </c>
      <c r="D68" s="18">
        <v>293.8</v>
      </c>
      <c r="E68" s="54">
        <f t="shared" ref="E68" si="10">D68/C68*100</f>
        <v>2.0204243028573394</v>
      </c>
      <c r="F68" s="19"/>
    </row>
    <row r="69" spans="1:6" x14ac:dyDescent="0.3">
      <c r="A69" s="16" t="s">
        <v>319</v>
      </c>
      <c r="B69" s="17" t="s">
        <v>320</v>
      </c>
      <c r="C69" s="18">
        <v>4875.6000000000004</v>
      </c>
      <c r="D69" s="18"/>
      <c r="E69" s="54">
        <f t="shared" si="7"/>
        <v>0</v>
      </c>
      <c r="F69" s="19"/>
    </row>
    <row r="70" spans="1:6" hidden="1" x14ac:dyDescent="0.3">
      <c r="A70" s="16" t="s">
        <v>165</v>
      </c>
      <c r="B70" s="17" t="s">
        <v>217</v>
      </c>
      <c r="C70" s="18"/>
      <c r="D70" s="18"/>
      <c r="E70" s="54">
        <v>0</v>
      </c>
      <c r="F70" s="19"/>
    </row>
    <row r="71" spans="1:6" hidden="1" x14ac:dyDescent="0.3">
      <c r="A71" s="16" t="s">
        <v>206</v>
      </c>
      <c r="B71" s="17" t="s">
        <v>273</v>
      </c>
      <c r="C71" s="18"/>
      <c r="D71" s="18"/>
      <c r="E71" s="54" t="e">
        <f t="shared" si="6"/>
        <v>#DIV/0!</v>
      </c>
      <c r="F71" s="19"/>
    </row>
    <row r="72" spans="1:6" hidden="1" x14ac:dyDescent="0.3">
      <c r="A72" s="16" t="s">
        <v>167</v>
      </c>
      <c r="B72" s="17" t="s">
        <v>272</v>
      </c>
      <c r="C72" s="18"/>
      <c r="D72" s="23"/>
      <c r="E72" s="54" t="e">
        <f t="shared" si="6"/>
        <v>#DIV/0!</v>
      </c>
      <c r="F72" s="19"/>
    </row>
    <row r="73" spans="1:6" hidden="1" x14ac:dyDescent="0.3">
      <c r="A73" s="16" t="s">
        <v>274</v>
      </c>
      <c r="B73" s="17" t="s">
        <v>275</v>
      </c>
      <c r="C73" s="18"/>
      <c r="D73" s="23"/>
      <c r="E73" s="54" t="e">
        <f t="shared" si="6"/>
        <v>#DIV/0!</v>
      </c>
      <c r="F73" s="19"/>
    </row>
    <row r="74" spans="1:6" x14ac:dyDescent="0.3">
      <c r="A74" s="16" t="s">
        <v>285</v>
      </c>
      <c r="B74" s="17" t="s">
        <v>218</v>
      </c>
      <c r="C74" s="18">
        <v>243016.5</v>
      </c>
      <c r="D74" s="23">
        <v>90435.199999999997</v>
      </c>
      <c r="E74" s="54">
        <f t="shared" si="6"/>
        <v>37.213604837531605</v>
      </c>
      <c r="F74" s="19"/>
    </row>
    <row r="75" spans="1:6" ht="23.25" hidden="1" customHeight="1" x14ac:dyDescent="0.3">
      <c r="A75" s="16" t="s">
        <v>62</v>
      </c>
      <c r="B75" s="17" t="s">
        <v>212</v>
      </c>
      <c r="C75" s="18"/>
      <c r="D75" s="20"/>
      <c r="E75" s="54" t="e">
        <f t="shared" si="6"/>
        <v>#DIV/0!</v>
      </c>
      <c r="F75" s="19"/>
    </row>
    <row r="76" spans="1:6" x14ac:dyDescent="0.3">
      <c r="A76" s="16" t="s">
        <v>64</v>
      </c>
      <c r="B76" s="17" t="s">
        <v>219</v>
      </c>
      <c r="C76" s="18">
        <v>250543.1</v>
      </c>
      <c r="D76" s="18">
        <v>86931.7</v>
      </c>
      <c r="E76" s="54">
        <f t="shared" si="6"/>
        <v>34.697303577707785</v>
      </c>
      <c r="F76" s="19"/>
    </row>
    <row r="77" spans="1:6" ht="40.5" customHeight="1" x14ac:dyDescent="0.3">
      <c r="A77" s="16" t="s">
        <v>284</v>
      </c>
      <c r="B77" s="17" t="s">
        <v>213</v>
      </c>
      <c r="C77" s="18">
        <v>4301.3</v>
      </c>
      <c r="D77" s="18">
        <v>1077.7</v>
      </c>
      <c r="E77" s="54">
        <f t="shared" si="6"/>
        <v>25.055215864971053</v>
      </c>
      <c r="F77" s="19"/>
    </row>
    <row r="78" spans="1:6" ht="37.5" x14ac:dyDescent="0.3">
      <c r="A78" s="29" t="s">
        <v>66</v>
      </c>
      <c r="B78" s="17" t="s">
        <v>214</v>
      </c>
      <c r="C78" s="23">
        <v>5.3</v>
      </c>
      <c r="D78" s="23">
        <v>5.3</v>
      </c>
      <c r="E78" s="54">
        <f t="shared" ref="E78" si="11">D78/C78*100</f>
        <v>100</v>
      </c>
      <c r="F78" s="19"/>
    </row>
    <row r="79" spans="1:6" hidden="1" x14ac:dyDescent="0.3">
      <c r="A79" s="29" t="s">
        <v>250</v>
      </c>
      <c r="B79" s="17" t="s">
        <v>261</v>
      </c>
      <c r="C79" s="23"/>
      <c r="D79" s="23"/>
      <c r="E79" s="54" t="e">
        <f t="shared" si="6"/>
        <v>#DIV/0!</v>
      </c>
      <c r="F79" s="19"/>
    </row>
    <row r="80" spans="1:6" x14ac:dyDescent="0.3">
      <c r="A80" s="16" t="s">
        <v>68</v>
      </c>
      <c r="B80" s="17" t="s">
        <v>283</v>
      </c>
      <c r="C80" s="23">
        <v>924509.5</v>
      </c>
      <c r="D80" s="18">
        <v>295093.40000000002</v>
      </c>
      <c r="E80" s="54">
        <f t="shared" si="6"/>
        <v>31.918914840788549</v>
      </c>
      <c r="F80" s="19"/>
    </row>
    <row r="81" spans="1:6" ht="40.5" customHeight="1" x14ac:dyDescent="0.3">
      <c r="A81" s="16" t="s">
        <v>298</v>
      </c>
      <c r="B81" s="17" t="s">
        <v>297</v>
      </c>
      <c r="C81" s="23">
        <v>4970.8999999999996</v>
      </c>
      <c r="D81" s="18">
        <v>1437.4</v>
      </c>
      <c r="E81" s="54">
        <f t="shared" si="6"/>
        <v>28.916292824237061</v>
      </c>
      <c r="F81" s="19"/>
    </row>
    <row r="82" spans="1:6" ht="41.25" hidden="1" customHeight="1" x14ac:dyDescent="0.3">
      <c r="A82" s="16" t="s">
        <v>298</v>
      </c>
      <c r="B82" s="17" t="s">
        <v>297</v>
      </c>
      <c r="C82" s="23"/>
      <c r="D82" s="18"/>
      <c r="E82" s="54" t="e">
        <f t="shared" ref="E82" si="12">D82/C82*100</f>
        <v>#DIV/0!</v>
      </c>
      <c r="F82" s="19"/>
    </row>
    <row r="83" spans="1:6" hidden="1" x14ac:dyDescent="0.3">
      <c r="A83" s="16" t="s">
        <v>223</v>
      </c>
      <c r="B83" s="17" t="s">
        <v>222</v>
      </c>
      <c r="C83" s="23"/>
      <c r="D83" s="18"/>
      <c r="E83" s="54" t="e">
        <f t="shared" si="6"/>
        <v>#DIV/0!</v>
      </c>
      <c r="F83" s="19"/>
    </row>
    <row r="84" spans="1:6" hidden="1" x14ac:dyDescent="0.3">
      <c r="A84" s="16" t="s">
        <v>230</v>
      </c>
      <c r="B84" s="17" t="s">
        <v>231</v>
      </c>
      <c r="C84" s="23"/>
      <c r="D84" s="18"/>
      <c r="E84" s="54" t="e">
        <f t="shared" si="6"/>
        <v>#DIV/0!</v>
      </c>
      <c r="F84" s="19"/>
    </row>
    <row r="85" spans="1:6" ht="37.5" x14ac:dyDescent="0.3">
      <c r="A85" s="30" t="s">
        <v>282</v>
      </c>
      <c r="B85" s="17" t="s">
        <v>299</v>
      </c>
      <c r="C85" s="23">
        <v>31483.599999999999</v>
      </c>
      <c r="D85" s="18">
        <v>10605.4</v>
      </c>
      <c r="E85" s="54">
        <f t="shared" ref="E85" si="13">D85/C85*100</f>
        <v>33.68547434219721</v>
      </c>
      <c r="F85" s="19"/>
    </row>
    <row r="86" spans="1:6" ht="37.5" x14ac:dyDescent="0.3">
      <c r="A86" s="30" t="s">
        <v>321</v>
      </c>
      <c r="B86" s="17" t="s">
        <v>322</v>
      </c>
      <c r="C86" s="23">
        <v>2781</v>
      </c>
      <c r="D86" s="18"/>
      <c r="E86" s="54"/>
      <c r="F86" s="19"/>
    </row>
    <row r="87" spans="1:6" hidden="1" x14ac:dyDescent="0.3">
      <c r="A87" s="16" t="s">
        <v>230</v>
      </c>
      <c r="B87" s="17" t="s">
        <v>231</v>
      </c>
      <c r="C87" s="23"/>
      <c r="D87" s="18"/>
      <c r="E87" s="54" t="e">
        <f t="shared" si="6"/>
        <v>#DIV/0!</v>
      </c>
      <c r="F87" s="19"/>
    </row>
    <row r="88" spans="1:6" x14ac:dyDescent="0.3">
      <c r="A88" s="27" t="s">
        <v>72</v>
      </c>
      <c r="B88" s="31" t="s">
        <v>73</v>
      </c>
      <c r="C88" s="55">
        <f>SUM(C56:C87)</f>
        <v>1784333.2000000002</v>
      </c>
      <c r="D88" s="55">
        <f>SUM(D56:D87)</f>
        <v>584376.60000000009</v>
      </c>
      <c r="E88" s="54">
        <f>D88/C88*100</f>
        <v>32.750419036085866</v>
      </c>
      <c r="F88" s="32"/>
    </row>
    <row r="89" spans="1:6" ht="27" customHeight="1" x14ac:dyDescent="0.3">
      <c r="A89" s="61" t="s">
        <v>330</v>
      </c>
      <c r="B89" s="17" t="s">
        <v>325</v>
      </c>
      <c r="C89" s="23"/>
      <c r="D89" s="23">
        <v>-29</v>
      </c>
      <c r="E89" s="54"/>
      <c r="F89" s="32"/>
    </row>
    <row r="90" spans="1:6" x14ac:dyDescent="0.3">
      <c r="A90" s="61" t="s">
        <v>329</v>
      </c>
      <c r="B90" s="17" t="s">
        <v>327</v>
      </c>
      <c r="C90" s="23">
        <v>10</v>
      </c>
      <c r="D90" s="23"/>
      <c r="E90" s="54"/>
      <c r="F90" s="32"/>
    </row>
    <row r="91" spans="1:6" x14ac:dyDescent="0.3">
      <c r="A91" s="61" t="s">
        <v>326</v>
      </c>
      <c r="B91" s="17" t="s">
        <v>328</v>
      </c>
      <c r="C91" s="23">
        <v>771.4</v>
      </c>
      <c r="D91" s="23">
        <v>3140</v>
      </c>
      <c r="E91" s="54">
        <f>D91/C91*100</f>
        <v>407.05211304122378</v>
      </c>
      <c r="F91" s="32"/>
    </row>
    <row r="92" spans="1:6" ht="56.25" x14ac:dyDescent="0.3">
      <c r="A92" s="61" t="s">
        <v>310</v>
      </c>
      <c r="B92" s="26" t="s">
        <v>309</v>
      </c>
      <c r="C92" s="23"/>
      <c r="D92" s="23"/>
      <c r="E92" s="54"/>
      <c r="F92" s="32"/>
    </row>
    <row r="93" spans="1:6" ht="37.5" hidden="1" x14ac:dyDescent="0.3">
      <c r="A93" s="33" t="s">
        <v>76</v>
      </c>
      <c r="B93" s="31" t="s">
        <v>77</v>
      </c>
      <c r="C93" s="23"/>
      <c r="D93" s="18"/>
      <c r="E93" s="54"/>
      <c r="F93" s="32"/>
    </row>
    <row r="94" spans="1:6" x14ac:dyDescent="0.3">
      <c r="A94" s="27" t="s">
        <v>78</v>
      </c>
      <c r="B94" s="31"/>
      <c r="C94" s="53">
        <f>C55+C88+C89+C90+C91</f>
        <v>2164924.2000000002</v>
      </c>
      <c r="D94" s="53">
        <f>D55+D88+D89+D90+D91+D92</f>
        <v>672373.60000000009</v>
      </c>
      <c r="E94" s="54">
        <f>D94/C94*100</f>
        <v>31.057604695813367</v>
      </c>
      <c r="F94" s="32"/>
    </row>
    <row r="95" spans="1:6" x14ac:dyDescent="0.25">
      <c r="A95" s="64" t="s">
        <v>162</v>
      </c>
      <c r="B95" s="65"/>
      <c r="C95" s="65"/>
      <c r="D95" s="65"/>
      <c r="E95" s="66"/>
    </row>
    <row r="96" spans="1:6" x14ac:dyDescent="0.25">
      <c r="A96" s="38" t="s">
        <v>79</v>
      </c>
      <c r="B96" s="48" t="s">
        <v>121</v>
      </c>
      <c r="C96" s="37">
        <f>SUM(C97:C104)</f>
        <v>273055.59999999998</v>
      </c>
      <c r="D96" s="37">
        <f>SUM(D97:D104)</f>
        <v>83354.100000000006</v>
      </c>
      <c r="E96" s="41">
        <f>IF(C96=0," ",D96/C96*100)</f>
        <v>30.526420260196097</v>
      </c>
    </row>
    <row r="97" spans="1:5" x14ac:dyDescent="0.25">
      <c r="A97" s="42" t="s">
        <v>80</v>
      </c>
      <c r="B97" s="39" t="s">
        <v>122</v>
      </c>
      <c r="C97" s="43">
        <v>24009.8</v>
      </c>
      <c r="D97" s="43">
        <v>7114.6</v>
      </c>
      <c r="E97" s="45">
        <f>IF(C97=0," ",D97/C97*100)</f>
        <v>29.632066906013382</v>
      </c>
    </row>
    <row r="98" spans="1:5" x14ac:dyDescent="0.25">
      <c r="A98" s="42" t="s">
        <v>81</v>
      </c>
      <c r="B98" s="39" t="s">
        <v>123</v>
      </c>
      <c r="C98" s="43">
        <v>6674.9</v>
      </c>
      <c r="D98" s="43">
        <v>2206.3000000000002</v>
      </c>
      <c r="E98" s="45">
        <f>IF(C98=0," ",D98/C98*100)</f>
        <v>33.053678706797115</v>
      </c>
    </row>
    <row r="99" spans="1:5" ht="40.5" customHeight="1" x14ac:dyDescent="0.25">
      <c r="A99" s="42" t="s">
        <v>82</v>
      </c>
      <c r="B99" s="39" t="s">
        <v>124</v>
      </c>
      <c r="C99" s="43">
        <v>184518.6</v>
      </c>
      <c r="D99" s="47">
        <v>56952.4</v>
      </c>
      <c r="E99" s="45">
        <f>IF(C99=0," ",D99/C99*100)</f>
        <v>30.865397851490311</v>
      </c>
    </row>
    <row r="100" spans="1:5" x14ac:dyDescent="0.25">
      <c r="A100" s="42" t="s">
        <v>83</v>
      </c>
      <c r="B100" s="39" t="s">
        <v>125</v>
      </c>
      <c r="C100" s="43">
        <v>5.3</v>
      </c>
      <c r="D100" s="43">
        <v>2.6</v>
      </c>
      <c r="E100" s="45">
        <f>IF(C100=0," ",D100/C100*100)</f>
        <v>49.056603773584911</v>
      </c>
    </row>
    <row r="101" spans="1:5" x14ac:dyDescent="0.25">
      <c r="A101" s="42" t="s">
        <v>84</v>
      </c>
      <c r="B101" s="39" t="s">
        <v>126</v>
      </c>
      <c r="C101" s="43">
        <v>33771.300000000003</v>
      </c>
      <c r="D101" s="43">
        <v>10447</v>
      </c>
      <c r="E101" s="45">
        <f t="shared" ref="E101:E147" si="14">IF(C101=0," ",D101/C101*100)</f>
        <v>30.934550935261594</v>
      </c>
    </row>
    <row r="102" spans="1:5" hidden="1" x14ac:dyDescent="0.25">
      <c r="A102" s="42" t="s">
        <v>85</v>
      </c>
      <c r="B102" s="39" t="s">
        <v>127</v>
      </c>
      <c r="C102" s="43"/>
      <c r="D102" s="43"/>
      <c r="E102" s="45" t="str">
        <f t="shared" si="14"/>
        <v xml:space="preserve"> </v>
      </c>
    </row>
    <row r="103" spans="1:5" x14ac:dyDescent="0.25">
      <c r="A103" s="42" t="s">
        <v>86</v>
      </c>
      <c r="B103" s="39" t="s">
        <v>128</v>
      </c>
      <c r="C103" s="43">
        <v>1288</v>
      </c>
      <c r="D103" s="43">
        <v>0</v>
      </c>
      <c r="E103" s="45">
        <f t="shared" si="14"/>
        <v>0</v>
      </c>
    </row>
    <row r="104" spans="1:5" x14ac:dyDescent="0.25">
      <c r="A104" s="42" t="s">
        <v>87</v>
      </c>
      <c r="B104" s="39" t="s">
        <v>129</v>
      </c>
      <c r="C104" s="43">
        <v>22787.7</v>
      </c>
      <c r="D104" s="47">
        <v>6631.2</v>
      </c>
      <c r="E104" s="45">
        <f t="shared" si="14"/>
        <v>29.099909161521349</v>
      </c>
    </row>
    <row r="105" spans="1:5" s="57" customFormat="1" x14ac:dyDescent="0.25">
      <c r="A105" s="38" t="s">
        <v>190</v>
      </c>
      <c r="B105" s="48" t="s">
        <v>191</v>
      </c>
      <c r="C105" s="37">
        <f>C106</f>
        <v>4301.3</v>
      </c>
      <c r="D105" s="37">
        <f>D106</f>
        <v>1077.7</v>
      </c>
      <c r="E105" s="41">
        <f t="shared" si="14"/>
        <v>25.055215864971053</v>
      </c>
    </row>
    <row r="106" spans="1:5" x14ac:dyDescent="0.25">
      <c r="A106" s="42" t="s">
        <v>192</v>
      </c>
      <c r="B106" s="39" t="s">
        <v>193</v>
      </c>
      <c r="C106" s="43">
        <v>4301.3</v>
      </c>
      <c r="D106" s="47">
        <v>1077.7</v>
      </c>
      <c r="E106" s="45">
        <f t="shared" si="14"/>
        <v>25.055215864971053</v>
      </c>
    </row>
    <row r="107" spans="1:5" x14ac:dyDescent="0.25">
      <c r="A107" s="38" t="s">
        <v>88</v>
      </c>
      <c r="B107" s="48" t="s">
        <v>130</v>
      </c>
      <c r="C107" s="37">
        <f>SUM(C108:C110)</f>
        <v>26537</v>
      </c>
      <c r="D107" s="37">
        <f>SUM(D108:D110)</f>
        <v>7048.2999999999993</v>
      </c>
      <c r="E107" s="41">
        <f t="shared" si="14"/>
        <v>26.560274333948826</v>
      </c>
    </row>
    <row r="108" spans="1:5" x14ac:dyDescent="0.25">
      <c r="A108" s="42" t="s">
        <v>89</v>
      </c>
      <c r="B108" s="39" t="s">
        <v>131</v>
      </c>
      <c r="C108" s="43">
        <v>2148</v>
      </c>
      <c r="D108" s="43">
        <v>122.9</v>
      </c>
      <c r="E108" s="45">
        <f t="shared" si="14"/>
        <v>5.7216014897579148</v>
      </c>
    </row>
    <row r="109" spans="1:5" x14ac:dyDescent="0.25">
      <c r="A109" s="42" t="s">
        <v>194</v>
      </c>
      <c r="B109" s="39" t="s">
        <v>195</v>
      </c>
      <c r="C109" s="43">
        <v>23578.9</v>
      </c>
      <c r="D109" s="43">
        <v>6802.4</v>
      </c>
      <c r="E109" s="45">
        <f t="shared" si="14"/>
        <v>28.849522242343788</v>
      </c>
    </row>
    <row r="110" spans="1:5" x14ac:dyDescent="0.25">
      <c r="A110" s="42" t="s">
        <v>90</v>
      </c>
      <c r="B110" s="39" t="s">
        <v>132</v>
      </c>
      <c r="C110" s="43">
        <v>810.1</v>
      </c>
      <c r="D110" s="43">
        <v>123</v>
      </c>
      <c r="E110" s="41">
        <f t="shared" si="14"/>
        <v>15.183310702382421</v>
      </c>
    </row>
    <row r="111" spans="1:5" x14ac:dyDescent="0.25">
      <c r="A111" s="38" t="s">
        <v>91</v>
      </c>
      <c r="B111" s="48" t="s">
        <v>133</v>
      </c>
      <c r="C111" s="37">
        <f>C116+C113+C118+C112+C117+C114+C115</f>
        <v>177717.9</v>
      </c>
      <c r="D111" s="37">
        <f>D116+D113+D118+D112+D117+D114+D115</f>
        <v>92377.1</v>
      </c>
      <c r="E111" s="41">
        <f t="shared" si="14"/>
        <v>51.979626137828546</v>
      </c>
    </row>
    <row r="112" spans="1:5" x14ac:dyDescent="0.25">
      <c r="A112" s="42" t="s">
        <v>197</v>
      </c>
      <c r="B112" s="39" t="s">
        <v>196</v>
      </c>
      <c r="C112" s="43">
        <v>373.3</v>
      </c>
      <c r="D112" s="43">
        <v>103.3</v>
      </c>
      <c r="E112" s="45">
        <f t="shared" si="14"/>
        <v>27.672113581569779</v>
      </c>
    </row>
    <row r="113" spans="1:5" x14ac:dyDescent="0.25">
      <c r="A113" s="42" t="s">
        <v>92</v>
      </c>
      <c r="B113" s="39" t="s">
        <v>134</v>
      </c>
      <c r="C113" s="43">
        <v>50</v>
      </c>
      <c r="D113" s="43"/>
      <c r="E113" s="45">
        <f t="shared" si="14"/>
        <v>0</v>
      </c>
    </row>
    <row r="114" spans="1:5" hidden="1" x14ac:dyDescent="0.25">
      <c r="A114" s="42" t="s">
        <v>232</v>
      </c>
      <c r="B114" s="39" t="s">
        <v>234</v>
      </c>
      <c r="C114" s="43"/>
      <c r="D114" s="43">
        <v>0</v>
      </c>
      <c r="E114" s="45" t="str">
        <f t="shared" si="14"/>
        <v xml:space="preserve"> </v>
      </c>
    </row>
    <row r="115" spans="1:5" hidden="1" x14ac:dyDescent="0.25">
      <c r="A115" s="42" t="s">
        <v>233</v>
      </c>
      <c r="B115" s="39" t="s">
        <v>235</v>
      </c>
      <c r="C115" s="43"/>
      <c r="D115" s="43"/>
      <c r="E115" s="45" t="str">
        <f t="shared" si="14"/>
        <v xml:space="preserve"> </v>
      </c>
    </row>
    <row r="116" spans="1:5" x14ac:dyDescent="0.25">
      <c r="A116" s="42" t="s">
        <v>93</v>
      </c>
      <c r="B116" s="39" t="s">
        <v>135</v>
      </c>
      <c r="C116" s="43">
        <v>1537</v>
      </c>
      <c r="D116" s="47">
        <v>589.5</v>
      </c>
      <c r="E116" s="45">
        <f t="shared" si="14"/>
        <v>38.353936239427455</v>
      </c>
    </row>
    <row r="117" spans="1:5" x14ac:dyDescent="0.25">
      <c r="A117" s="42" t="s">
        <v>199</v>
      </c>
      <c r="B117" s="39" t="s">
        <v>198</v>
      </c>
      <c r="C117" s="43">
        <v>173116.79999999999</v>
      </c>
      <c r="D117" s="47">
        <v>91529.3</v>
      </c>
      <c r="E117" s="45">
        <f t="shared" si="14"/>
        <v>52.871413981774161</v>
      </c>
    </row>
    <row r="118" spans="1:5" x14ac:dyDescent="0.25">
      <c r="A118" s="42" t="s">
        <v>94</v>
      </c>
      <c r="B118" s="39" t="s">
        <v>136</v>
      </c>
      <c r="C118" s="43">
        <v>2640.8</v>
      </c>
      <c r="D118" s="43">
        <v>155</v>
      </c>
      <c r="E118" s="45">
        <f t="shared" si="14"/>
        <v>5.8694335049984847</v>
      </c>
    </row>
    <row r="119" spans="1:5" x14ac:dyDescent="0.25">
      <c r="A119" s="38" t="s">
        <v>95</v>
      </c>
      <c r="B119" s="48" t="s">
        <v>137</v>
      </c>
      <c r="C119" s="37">
        <f>C121+C122+C123+C120</f>
        <v>135841.80000000002</v>
      </c>
      <c r="D119" s="37">
        <f>D121+D122+D123+D120</f>
        <v>26476.7</v>
      </c>
      <c r="E119" s="41">
        <f t="shared" si="14"/>
        <v>19.490834190948586</v>
      </c>
    </row>
    <row r="120" spans="1:5" x14ac:dyDescent="0.25">
      <c r="A120" s="42" t="s">
        <v>200</v>
      </c>
      <c r="B120" s="39" t="s">
        <v>201</v>
      </c>
      <c r="C120" s="43">
        <v>1596.2</v>
      </c>
      <c r="D120" s="43">
        <v>113.7</v>
      </c>
      <c r="E120" s="45">
        <f t="shared" si="14"/>
        <v>7.123167522866809</v>
      </c>
    </row>
    <row r="121" spans="1:5" x14ac:dyDescent="0.25">
      <c r="A121" s="42" t="s">
        <v>96</v>
      </c>
      <c r="B121" s="39" t="s">
        <v>138</v>
      </c>
      <c r="C121" s="43">
        <v>7131.8</v>
      </c>
      <c r="D121" s="43">
        <v>699.2</v>
      </c>
      <c r="E121" s="45">
        <f t="shared" si="14"/>
        <v>9.8039765557082372</v>
      </c>
    </row>
    <row r="122" spans="1:5" x14ac:dyDescent="0.25">
      <c r="A122" s="42" t="s">
        <v>97</v>
      </c>
      <c r="B122" s="39" t="s">
        <v>139</v>
      </c>
      <c r="C122" s="43">
        <v>74602</v>
      </c>
      <c r="D122" s="43">
        <v>13309.3</v>
      </c>
      <c r="E122" s="45">
        <f t="shared" si="14"/>
        <v>17.840406423420283</v>
      </c>
    </row>
    <row r="123" spans="1:5" x14ac:dyDescent="0.25">
      <c r="A123" s="42" t="s">
        <v>202</v>
      </c>
      <c r="B123" s="39" t="s">
        <v>203</v>
      </c>
      <c r="C123" s="43">
        <v>52511.8</v>
      </c>
      <c r="D123" s="43">
        <v>12354.5</v>
      </c>
      <c r="E123" s="45">
        <f t="shared" si="14"/>
        <v>23.527092958154167</v>
      </c>
    </row>
    <row r="124" spans="1:5" x14ac:dyDescent="0.25">
      <c r="A124" s="38" t="s">
        <v>224</v>
      </c>
      <c r="B124" s="48" t="s">
        <v>226</v>
      </c>
      <c r="C124" s="37">
        <f>C125</f>
        <v>5020.5</v>
      </c>
      <c r="D124" s="37">
        <f>D125</f>
        <v>1020.2</v>
      </c>
      <c r="E124" s="45">
        <f t="shared" si="14"/>
        <v>20.320685190718059</v>
      </c>
    </row>
    <row r="125" spans="1:5" x14ac:dyDescent="0.25">
      <c r="A125" s="42" t="s">
        <v>225</v>
      </c>
      <c r="B125" s="39" t="s">
        <v>227</v>
      </c>
      <c r="C125" s="43">
        <v>5020.5</v>
      </c>
      <c r="D125" s="43">
        <v>1020.2</v>
      </c>
      <c r="E125" s="45">
        <f t="shared" si="14"/>
        <v>20.320685190718059</v>
      </c>
    </row>
    <row r="126" spans="1:5" x14ac:dyDescent="0.25">
      <c r="A126" s="38" t="s">
        <v>98</v>
      </c>
      <c r="B126" s="48" t="s">
        <v>140</v>
      </c>
      <c r="C126" s="37">
        <f>C127+C128+C129+C131+C132+C130</f>
        <v>1285525.2</v>
      </c>
      <c r="D126" s="37">
        <f>D127+D128+D129+D131+D132+D130</f>
        <v>382610.8</v>
      </c>
      <c r="E126" s="41">
        <f t="shared" si="14"/>
        <v>29.762994922231005</v>
      </c>
    </row>
    <row r="127" spans="1:5" x14ac:dyDescent="0.25">
      <c r="A127" s="42" t="s">
        <v>99</v>
      </c>
      <c r="B127" s="39" t="s">
        <v>141</v>
      </c>
      <c r="C127" s="43">
        <v>317734.90000000002</v>
      </c>
      <c r="D127" s="47">
        <v>103008.5</v>
      </c>
      <c r="E127" s="45">
        <f t="shared" si="14"/>
        <v>32.419636621598698</v>
      </c>
    </row>
    <row r="128" spans="1:5" x14ac:dyDescent="0.25">
      <c r="A128" s="42" t="s">
        <v>100</v>
      </c>
      <c r="B128" s="39" t="s">
        <v>142</v>
      </c>
      <c r="C128" s="43">
        <v>831294.3</v>
      </c>
      <c r="D128" s="43">
        <v>244546.4</v>
      </c>
      <c r="E128" s="45">
        <f t="shared" si="14"/>
        <v>29.417548033229622</v>
      </c>
    </row>
    <row r="129" spans="1:5" x14ac:dyDescent="0.25">
      <c r="A129" s="42" t="s">
        <v>101</v>
      </c>
      <c r="B129" s="39" t="s">
        <v>143</v>
      </c>
      <c r="C129" s="43">
        <v>54025.2</v>
      </c>
      <c r="D129" s="43">
        <v>14540.3</v>
      </c>
      <c r="E129" s="45">
        <f t="shared" si="14"/>
        <v>26.913921651377503</v>
      </c>
    </row>
    <row r="130" spans="1:5" x14ac:dyDescent="0.25">
      <c r="A130" s="42" t="s">
        <v>236</v>
      </c>
      <c r="B130" s="39" t="s">
        <v>237</v>
      </c>
      <c r="C130" s="43">
        <v>129</v>
      </c>
      <c r="D130" s="43">
        <v>17.399999999999999</v>
      </c>
      <c r="E130" s="45">
        <f t="shared" si="14"/>
        <v>13.488372093023255</v>
      </c>
    </row>
    <row r="131" spans="1:5" x14ac:dyDescent="0.25">
      <c r="A131" s="42" t="s">
        <v>102</v>
      </c>
      <c r="B131" s="39" t="s">
        <v>144</v>
      </c>
      <c r="C131" s="43">
        <v>764.9</v>
      </c>
      <c r="D131" s="43">
        <v>183.1</v>
      </c>
      <c r="E131" s="45">
        <v>58.9</v>
      </c>
    </row>
    <row r="132" spans="1:5" x14ac:dyDescent="0.25">
      <c r="A132" s="42" t="s">
        <v>103</v>
      </c>
      <c r="B132" s="39" t="s">
        <v>145</v>
      </c>
      <c r="C132" s="47">
        <v>81576.899999999994</v>
      </c>
      <c r="D132" s="47">
        <v>20315.099999999999</v>
      </c>
      <c r="E132" s="45">
        <f t="shared" si="14"/>
        <v>24.903005630270332</v>
      </c>
    </row>
    <row r="133" spans="1:5" x14ac:dyDescent="0.25">
      <c r="A133" s="38" t="s">
        <v>104</v>
      </c>
      <c r="B133" s="48" t="s">
        <v>146</v>
      </c>
      <c r="C133" s="37">
        <f>C134+C135</f>
        <v>159610.09999999998</v>
      </c>
      <c r="D133" s="37">
        <f>D134+D135</f>
        <v>53269.799999999996</v>
      </c>
      <c r="E133" s="41">
        <f t="shared" si="14"/>
        <v>33.374955594915363</v>
      </c>
    </row>
    <row r="134" spans="1:5" x14ac:dyDescent="0.25">
      <c r="A134" s="42" t="s">
        <v>105</v>
      </c>
      <c r="B134" s="39" t="s">
        <v>147</v>
      </c>
      <c r="C134" s="43">
        <v>110639.4</v>
      </c>
      <c r="D134" s="43">
        <v>36918.699999999997</v>
      </c>
      <c r="E134" s="45">
        <f t="shared" si="14"/>
        <v>33.36849259847758</v>
      </c>
    </row>
    <row r="135" spans="1:5" x14ac:dyDescent="0.25">
      <c r="A135" s="42" t="s">
        <v>106</v>
      </c>
      <c r="B135" s="39" t="s">
        <v>148</v>
      </c>
      <c r="C135" s="43">
        <v>48970.7</v>
      </c>
      <c r="D135" s="43">
        <v>16351.1</v>
      </c>
      <c r="E135" s="45">
        <f t="shared" si="14"/>
        <v>33.389557429238302</v>
      </c>
    </row>
    <row r="136" spans="1:5" x14ac:dyDescent="0.25">
      <c r="A136" s="38" t="s">
        <v>107</v>
      </c>
      <c r="B136" s="48" t="s">
        <v>149</v>
      </c>
      <c r="C136" s="37">
        <f>C137+C138+C140+C139</f>
        <v>36127.9</v>
      </c>
      <c r="D136" s="37">
        <f>D137+D138+D140+D139</f>
        <v>10140.700000000001</v>
      </c>
      <c r="E136" s="41">
        <f t="shared" si="14"/>
        <v>28.068888587490555</v>
      </c>
    </row>
    <row r="137" spans="1:5" x14ac:dyDescent="0.25">
      <c r="A137" s="42" t="s">
        <v>108</v>
      </c>
      <c r="B137" s="39" t="s">
        <v>150</v>
      </c>
      <c r="C137" s="43">
        <v>14389.8</v>
      </c>
      <c r="D137" s="43">
        <v>4345.3</v>
      </c>
      <c r="E137" s="45">
        <f t="shared" si="14"/>
        <v>30.197084045643447</v>
      </c>
    </row>
    <row r="138" spans="1:5" x14ac:dyDescent="0.25">
      <c r="A138" s="42" t="s">
        <v>109</v>
      </c>
      <c r="B138" s="39" t="s">
        <v>151</v>
      </c>
      <c r="C138" s="43">
        <v>5268.2</v>
      </c>
      <c r="D138" s="47">
        <v>1383.4</v>
      </c>
      <c r="E138" s="45">
        <f t="shared" si="14"/>
        <v>26.259443453171865</v>
      </c>
    </row>
    <row r="139" spans="1:5" x14ac:dyDescent="0.25">
      <c r="A139" s="42" t="s">
        <v>110</v>
      </c>
      <c r="B139" s="39" t="s">
        <v>152</v>
      </c>
      <c r="C139" s="43">
        <v>13536.4</v>
      </c>
      <c r="D139" s="43">
        <v>3500</v>
      </c>
      <c r="E139" s="45">
        <f t="shared" si="14"/>
        <v>25.856209922874619</v>
      </c>
    </row>
    <row r="140" spans="1:5" x14ac:dyDescent="0.25">
      <c r="A140" s="42" t="s">
        <v>111</v>
      </c>
      <c r="B140" s="39" t="s">
        <v>153</v>
      </c>
      <c r="C140" s="43">
        <v>2933.5</v>
      </c>
      <c r="D140" s="43">
        <v>912</v>
      </c>
      <c r="E140" s="45">
        <f t="shared" si="14"/>
        <v>31.089142662348728</v>
      </c>
    </row>
    <row r="141" spans="1:5" x14ac:dyDescent="0.25">
      <c r="A141" s="38" t="s">
        <v>112</v>
      </c>
      <c r="B141" s="48" t="s">
        <v>154</v>
      </c>
      <c r="C141" s="37">
        <f>C142+C143+C144</f>
        <v>105139.20000000001</v>
      </c>
      <c r="D141" s="37">
        <f>D142+D143+D144</f>
        <v>24565.8</v>
      </c>
      <c r="E141" s="41">
        <f t="shared" si="14"/>
        <v>23.365024653031409</v>
      </c>
    </row>
    <row r="142" spans="1:5" x14ac:dyDescent="0.25">
      <c r="A142" s="42" t="s">
        <v>113</v>
      </c>
      <c r="B142" s="39" t="s">
        <v>155</v>
      </c>
      <c r="C142" s="43">
        <v>65689.5</v>
      </c>
      <c r="D142" s="43">
        <v>15727.4</v>
      </c>
      <c r="E142" s="45">
        <f t="shared" si="14"/>
        <v>23.942030309257948</v>
      </c>
    </row>
    <row r="143" spans="1:5" x14ac:dyDescent="0.25">
      <c r="A143" s="42" t="s">
        <v>204</v>
      </c>
      <c r="B143" s="39" t="s">
        <v>205</v>
      </c>
      <c r="C143" s="43">
        <v>16836.599999999999</v>
      </c>
      <c r="D143" s="43">
        <v>2048.9</v>
      </c>
      <c r="E143" s="45">
        <f t="shared" si="14"/>
        <v>12.169321596997019</v>
      </c>
    </row>
    <row r="144" spans="1:5" x14ac:dyDescent="0.25">
      <c r="A144" s="42" t="s">
        <v>313</v>
      </c>
      <c r="B144" s="39" t="s">
        <v>314</v>
      </c>
      <c r="C144" s="43">
        <v>22613.1</v>
      </c>
      <c r="D144" s="43">
        <v>6789.5</v>
      </c>
      <c r="E144" s="45">
        <f t="shared" si="14"/>
        <v>30.024631740009113</v>
      </c>
    </row>
    <row r="145" spans="1:5" hidden="1" x14ac:dyDescent="0.25">
      <c r="A145" s="38" t="s">
        <v>114</v>
      </c>
      <c r="B145" s="39" t="s">
        <v>156</v>
      </c>
      <c r="C145" s="37">
        <f>C146</f>
        <v>0</v>
      </c>
      <c r="D145" s="37">
        <f>D146</f>
        <v>0</v>
      </c>
      <c r="E145" s="41" t="str">
        <f t="shared" si="14"/>
        <v xml:space="preserve"> </v>
      </c>
    </row>
    <row r="146" spans="1:5" hidden="1" x14ac:dyDescent="0.25">
      <c r="A146" s="42" t="s">
        <v>115</v>
      </c>
      <c r="B146" s="39" t="s">
        <v>157</v>
      </c>
      <c r="C146" s="43">
        <v>0</v>
      </c>
      <c r="D146" s="43">
        <v>0</v>
      </c>
      <c r="E146" s="45" t="str">
        <f t="shared" si="14"/>
        <v xml:space="preserve"> </v>
      </c>
    </row>
    <row r="147" spans="1:5" x14ac:dyDescent="0.25">
      <c r="A147" s="36" t="s">
        <v>119</v>
      </c>
      <c r="B147" s="48" t="s">
        <v>161</v>
      </c>
      <c r="C147" s="37">
        <f>C96+C107+C111+C119+C126+C133+C136+C141+C145+C105+C124</f>
        <v>2208876.5</v>
      </c>
      <c r="D147" s="37">
        <f>D96+D107+D111+D119+D126+D133+D136+D141+D145+D105+D124</f>
        <v>681941.2</v>
      </c>
      <c r="E147" s="41">
        <f t="shared" si="14"/>
        <v>30.872762691802823</v>
      </c>
    </row>
    <row r="148" spans="1:5" x14ac:dyDescent="0.3">
      <c r="A148" s="49" t="s">
        <v>120</v>
      </c>
      <c r="B148" s="50"/>
      <c r="C148" s="51">
        <f>C94-C147</f>
        <v>-43952.299999999814</v>
      </c>
      <c r="D148" s="51">
        <f>D94-D147</f>
        <v>-9567.5999999998603</v>
      </c>
      <c r="E148" s="41"/>
    </row>
    <row r="150" spans="1:5" x14ac:dyDescent="0.3">
      <c r="A150" s="34" t="s">
        <v>333</v>
      </c>
      <c r="C150" s="58" t="s">
        <v>334</v>
      </c>
    </row>
    <row r="153" spans="1:5" x14ac:dyDescent="0.3">
      <c r="C153" s="6">
        <f>C94-C147</f>
        <v>-43952.299999999814</v>
      </c>
      <c r="D153" s="6">
        <f>D94-D147</f>
        <v>-9567.5999999998603</v>
      </c>
    </row>
  </sheetData>
  <mergeCells count="2">
    <mergeCell ref="A1:E1"/>
    <mergeCell ref="A95:E95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5" max="4" man="1"/>
    <brk id="1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4" customWidth="1"/>
    <col min="2" max="2" width="30.28515625" style="35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2" t="s">
        <v>174</v>
      </c>
      <c r="B1" s="63"/>
      <c r="C1" s="63"/>
      <c r="D1" s="63"/>
      <c r="E1" s="63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3">
        <f>SUM(C5:C11)</f>
        <v>150583.29999999999</v>
      </c>
      <c r="D4" s="53">
        <f>SUM(D5:D11)</f>
        <v>35982</v>
      </c>
      <c r="E4" s="54">
        <f t="shared" ref="E4:E29" si="0">D4/C4*100</f>
        <v>23.895079998910905</v>
      </c>
      <c r="F4" s="53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4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4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4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4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4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4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4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5">
        <f>SUM(C13:C31)</f>
        <v>16203.4</v>
      </c>
      <c r="D12" s="55">
        <f>SUM(D13:D31)</f>
        <v>3784</v>
      </c>
      <c r="E12" s="54">
        <f t="shared" si="0"/>
        <v>23.353123418541788</v>
      </c>
      <c r="F12" s="55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4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4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4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4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4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4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4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4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4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4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4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4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4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4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4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4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4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4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4">
        <v>0</v>
      </c>
      <c r="F31" s="18">
        <v>0</v>
      </c>
    </row>
    <row r="32" spans="1:6" x14ac:dyDescent="0.3">
      <c r="A32" s="27" t="s">
        <v>55</v>
      </c>
      <c r="B32" s="14"/>
      <c r="C32" s="56">
        <f>C12+C4</f>
        <v>166786.69999999998</v>
      </c>
      <c r="D32" s="56">
        <f>D12+D4</f>
        <v>39766</v>
      </c>
      <c r="E32" s="54">
        <f t="shared" ref="E32:E43" si="1">D32/C32*100</f>
        <v>23.842428682862604</v>
      </c>
      <c r="F32" s="56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4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4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4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4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4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4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4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4">
        <f t="shared" si="1"/>
        <v>19.932595089070777</v>
      </c>
      <c r="F40" s="18">
        <v>22028.5</v>
      </c>
    </row>
    <row r="41" spans="1:6" ht="37.5" x14ac:dyDescent="0.3">
      <c r="A41" s="29" t="s">
        <v>66</v>
      </c>
      <c r="B41" s="17" t="s">
        <v>67</v>
      </c>
      <c r="C41" s="23">
        <v>116.6</v>
      </c>
      <c r="D41" s="23">
        <v>117</v>
      </c>
      <c r="E41" s="54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4">
        <f t="shared" si="1"/>
        <v>23.894079162182855</v>
      </c>
      <c r="F42" s="23">
        <v>543772.5</v>
      </c>
    </row>
    <row r="43" spans="1:6" ht="38.25" customHeight="1" x14ac:dyDescent="0.3">
      <c r="A43" s="30" t="s">
        <v>70</v>
      </c>
      <c r="B43" s="17" t="s">
        <v>71</v>
      </c>
      <c r="C43" s="23">
        <v>5390.7</v>
      </c>
      <c r="D43" s="18">
        <v>1220</v>
      </c>
      <c r="E43" s="54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1" t="s">
        <v>73</v>
      </c>
      <c r="C44" s="55">
        <f>SUM(C33:C43)</f>
        <v>767411.79999999993</v>
      </c>
      <c r="D44" s="55">
        <f>SUM(D33:D43)</f>
        <v>180196</v>
      </c>
      <c r="E44" s="54">
        <f>D44/C44*100</f>
        <v>23.481004592319277</v>
      </c>
      <c r="F44" s="55">
        <f>SUM(F33:F43)</f>
        <v>859667.2</v>
      </c>
    </row>
    <row r="45" spans="1:6" ht="25.5" customHeight="1" x14ac:dyDescent="0.3">
      <c r="A45" s="27" t="s">
        <v>74</v>
      </c>
      <c r="B45" s="31" t="s">
        <v>75</v>
      </c>
      <c r="C45" s="23">
        <v>2500</v>
      </c>
      <c r="D45" s="23">
        <v>185</v>
      </c>
      <c r="E45" s="54">
        <f>D45/C45*100</f>
        <v>7.3999999999999995</v>
      </c>
      <c r="F45" s="23">
        <v>5000</v>
      </c>
    </row>
    <row r="46" spans="1:6" ht="37.5" x14ac:dyDescent="0.3">
      <c r="A46" s="33" t="s">
        <v>76</v>
      </c>
      <c r="B46" s="31" t="s">
        <v>77</v>
      </c>
      <c r="C46" s="23">
        <v>0</v>
      </c>
      <c r="D46" s="18">
        <v>-539</v>
      </c>
      <c r="E46" s="54">
        <v>0</v>
      </c>
      <c r="F46" s="23">
        <v>0</v>
      </c>
    </row>
    <row r="47" spans="1:6" x14ac:dyDescent="0.3">
      <c r="A47" s="27" t="s">
        <v>78</v>
      </c>
      <c r="B47" s="31"/>
      <c r="C47" s="53">
        <f>C32+C44+C45+C46</f>
        <v>936698.49999999988</v>
      </c>
      <c r="D47" s="53">
        <f>D32+D44+D45+D46</f>
        <v>219608</v>
      </c>
      <c r="E47" s="54">
        <f>D47/C47*100</f>
        <v>23.444897157409777</v>
      </c>
      <c r="F47" s="53">
        <f>F32+F44+F45+F46</f>
        <v>1031453.8999999999</v>
      </c>
    </row>
    <row r="48" spans="1:6" ht="42.75" customHeight="1" x14ac:dyDescent="0.25">
      <c r="A48" s="64" t="s">
        <v>162</v>
      </c>
      <c r="B48" s="65"/>
      <c r="C48" s="65"/>
      <c r="D48" s="65"/>
      <c r="E48" s="66"/>
      <c r="F48" s="2"/>
    </row>
    <row r="49" spans="1:6" ht="33" customHeight="1" x14ac:dyDescent="0.25">
      <c r="A49" s="38" t="s">
        <v>79</v>
      </c>
      <c r="B49" s="39" t="s">
        <v>121</v>
      </c>
      <c r="C49" s="37">
        <f>SUM(C50:C57)</f>
        <v>67256.399999999994</v>
      </c>
      <c r="D49" s="40">
        <f>SUM(D50:D57)</f>
        <v>19005</v>
      </c>
      <c r="E49" s="41">
        <f>IF(C49=0," ",D49/C49*100)</f>
        <v>28.257533855514122</v>
      </c>
      <c r="F49" s="37">
        <f>SUM(F50:F57)</f>
        <v>75089.099999999991</v>
      </c>
    </row>
    <row r="50" spans="1:6" ht="28.5" customHeight="1" x14ac:dyDescent="0.25">
      <c r="A50" s="42" t="s">
        <v>80</v>
      </c>
      <c r="B50" s="39" t="s">
        <v>122</v>
      </c>
      <c r="C50" s="43">
        <v>2415</v>
      </c>
      <c r="D50" s="44">
        <v>666</v>
      </c>
      <c r="E50" s="45">
        <f>IF(C50=0," ",D50/C50*100)</f>
        <v>27.577639751552795</v>
      </c>
      <c r="F50" s="43">
        <v>2536.8000000000002</v>
      </c>
    </row>
    <row r="51" spans="1:6" ht="27" customHeight="1" x14ac:dyDescent="0.25">
      <c r="A51" s="42" t="s">
        <v>81</v>
      </c>
      <c r="B51" s="39" t="s">
        <v>123</v>
      </c>
      <c r="C51" s="43">
        <v>2177.4</v>
      </c>
      <c r="D51" s="44">
        <v>787</v>
      </c>
      <c r="E51" s="45">
        <f>IF(C51=0," ",D51/C51*100)</f>
        <v>36.144024983925782</v>
      </c>
      <c r="F51" s="43">
        <v>2807.4</v>
      </c>
    </row>
    <row r="52" spans="1:6" ht="37.5" x14ac:dyDescent="0.25">
      <c r="A52" s="42" t="s">
        <v>82</v>
      </c>
      <c r="B52" s="39" t="s">
        <v>124</v>
      </c>
      <c r="C52" s="43">
        <v>33316.1</v>
      </c>
      <c r="D52" s="46">
        <v>10701</v>
      </c>
      <c r="E52" s="45">
        <f>IF(C52=0," ",D52/C52*100)</f>
        <v>32.119605836217325</v>
      </c>
      <c r="F52" s="43">
        <v>38421.300000000003</v>
      </c>
    </row>
    <row r="53" spans="1:6" x14ac:dyDescent="0.25">
      <c r="A53" s="42" t="s">
        <v>83</v>
      </c>
      <c r="B53" s="39" t="s">
        <v>125</v>
      </c>
      <c r="C53" s="43">
        <v>116.6</v>
      </c>
      <c r="D53" s="44">
        <v>0</v>
      </c>
      <c r="E53" s="45">
        <v>0</v>
      </c>
      <c r="F53" s="43">
        <v>116.6</v>
      </c>
    </row>
    <row r="54" spans="1:6" x14ac:dyDescent="0.25">
      <c r="A54" s="42" t="s">
        <v>84</v>
      </c>
      <c r="B54" s="39" t="s">
        <v>126</v>
      </c>
      <c r="C54" s="43">
        <v>15454.6</v>
      </c>
      <c r="D54" s="44">
        <v>4022</v>
      </c>
      <c r="E54" s="45">
        <f t="shared" ref="E54:E89" si="3">IF(C54=0," ",D54/C54*100)</f>
        <v>26.024614030774007</v>
      </c>
      <c r="F54" s="43">
        <v>16579.599999999999</v>
      </c>
    </row>
    <row r="55" spans="1:6" x14ac:dyDescent="0.25">
      <c r="A55" s="42" t="s">
        <v>85</v>
      </c>
      <c r="B55" s="39" t="s">
        <v>127</v>
      </c>
      <c r="C55" s="43">
        <v>2616.1</v>
      </c>
      <c r="D55" s="44">
        <v>0</v>
      </c>
      <c r="E55" s="45">
        <f t="shared" si="3"/>
        <v>0</v>
      </c>
      <c r="F55" s="43">
        <v>2616.1</v>
      </c>
    </row>
    <row r="56" spans="1:6" x14ac:dyDescent="0.25">
      <c r="A56" s="42" t="s">
        <v>86</v>
      </c>
      <c r="B56" s="39" t="s">
        <v>128</v>
      </c>
      <c r="C56" s="43">
        <v>2500</v>
      </c>
      <c r="D56" s="44">
        <v>0</v>
      </c>
      <c r="E56" s="45">
        <f t="shared" si="3"/>
        <v>0</v>
      </c>
      <c r="F56" s="43">
        <v>2500</v>
      </c>
    </row>
    <row r="57" spans="1:6" x14ac:dyDescent="0.25">
      <c r="A57" s="42" t="s">
        <v>87</v>
      </c>
      <c r="B57" s="39" t="s">
        <v>129</v>
      </c>
      <c r="C57" s="43">
        <v>8660.6</v>
      </c>
      <c r="D57" s="46">
        <v>2829</v>
      </c>
      <c r="E57" s="45">
        <f t="shared" si="3"/>
        <v>32.665173313627236</v>
      </c>
      <c r="F57" s="43">
        <v>9511.2999999999993</v>
      </c>
    </row>
    <row r="58" spans="1:6" x14ac:dyDescent="0.25">
      <c r="A58" s="38" t="s">
        <v>88</v>
      </c>
      <c r="B58" s="39" t="s">
        <v>130</v>
      </c>
      <c r="C58" s="37">
        <f>SUM(C59:C60)</f>
        <v>1202</v>
      </c>
      <c r="D58" s="40">
        <f>SUM(D59:D60)</f>
        <v>26</v>
      </c>
      <c r="E58" s="41">
        <f t="shared" si="3"/>
        <v>2.1630615640599005</v>
      </c>
      <c r="F58" s="37">
        <f>SUM(F59:F60)</f>
        <v>480</v>
      </c>
    </row>
    <row r="59" spans="1:6" x14ac:dyDescent="0.25">
      <c r="A59" s="42" t="s">
        <v>89</v>
      </c>
      <c r="B59" s="39" t="s">
        <v>131</v>
      </c>
      <c r="C59" s="43">
        <v>882</v>
      </c>
      <c r="D59" s="44">
        <v>26</v>
      </c>
      <c r="E59" s="45">
        <f t="shared" si="3"/>
        <v>2.947845804988662</v>
      </c>
      <c r="F59" s="43">
        <v>160</v>
      </c>
    </row>
    <row r="60" spans="1:6" x14ac:dyDescent="0.25">
      <c r="A60" s="42" t="s">
        <v>90</v>
      </c>
      <c r="B60" s="39" t="s">
        <v>132</v>
      </c>
      <c r="C60" s="43">
        <v>320</v>
      </c>
      <c r="D60" s="44">
        <v>0</v>
      </c>
      <c r="E60" s="41">
        <f t="shared" si="3"/>
        <v>0</v>
      </c>
      <c r="F60" s="43">
        <v>320</v>
      </c>
    </row>
    <row r="61" spans="1:6" x14ac:dyDescent="0.25">
      <c r="A61" s="38" t="s">
        <v>91</v>
      </c>
      <c r="B61" s="39" t="s">
        <v>133</v>
      </c>
      <c r="C61" s="37">
        <f>C63+C62+C64</f>
        <v>4274.6000000000004</v>
      </c>
      <c r="D61" s="37">
        <f>D63+D62+D64</f>
        <v>717</v>
      </c>
      <c r="E61" s="41">
        <f t="shared" si="3"/>
        <v>16.773499274785944</v>
      </c>
      <c r="F61" s="37">
        <f>F63+F62+F64</f>
        <v>4567.6000000000004</v>
      </c>
    </row>
    <row r="62" spans="1:6" x14ac:dyDescent="0.25">
      <c r="A62" s="42" t="s">
        <v>92</v>
      </c>
      <c r="B62" s="39" t="s">
        <v>134</v>
      </c>
      <c r="C62" s="43">
        <v>252.5</v>
      </c>
      <c r="D62" s="44">
        <v>0</v>
      </c>
      <c r="E62" s="45">
        <f t="shared" si="3"/>
        <v>0</v>
      </c>
      <c r="F62" s="43">
        <v>252.5</v>
      </c>
    </row>
    <row r="63" spans="1:6" x14ac:dyDescent="0.25">
      <c r="A63" s="42" t="s">
        <v>93</v>
      </c>
      <c r="B63" s="39" t="s">
        <v>135</v>
      </c>
      <c r="C63" s="43">
        <v>2380</v>
      </c>
      <c r="D63" s="46">
        <v>85</v>
      </c>
      <c r="E63" s="45">
        <f t="shared" si="3"/>
        <v>3.5714285714285712</v>
      </c>
      <c r="F63" s="43">
        <v>2413</v>
      </c>
    </row>
    <row r="64" spans="1:6" x14ac:dyDescent="0.25">
      <c r="A64" s="42" t="s">
        <v>94</v>
      </c>
      <c r="B64" s="39" t="s">
        <v>136</v>
      </c>
      <c r="C64" s="43">
        <v>1642.1</v>
      </c>
      <c r="D64" s="44">
        <v>632</v>
      </c>
      <c r="E64" s="45">
        <f t="shared" si="3"/>
        <v>38.487302843919373</v>
      </c>
      <c r="F64" s="43">
        <v>1902.1</v>
      </c>
    </row>
    <row r="65" spans="1:6" x14ac:dyDescent="0.25">
      <c r="A65" s="38" t="s">
        <v>95</v>
      </c>
      <c r="B65" s="39" t="s">
        <v>137</v>
      </c>
      <c r="C65" s="37">
        <f>C66+C67</f>
        <v>3801.8</v>
      </c>
      <c r="D65" s="37">
        <f>D66+D67</f>
        <v>166</v>
      </c>
      <c r="E65" s="41">
        <f t="shared" si="3"/>
        <v>4.3663527802619813</v>
      </c>
      <c r="F65" s="37">
        <f>F66+F67</f>
        <v>4761.7999999999993</v>
      </c>
    </row>
    <row r="66" spans="1:6" x14ac:dyDescent="0.25">
      <c r="A66" s="42" t="s">
        <v>96</v>
      </c>
      <c r="B66" s="39" t="s">
        <v>138</v>
      </c>
      <c r="C66" s="43">
        <v>3612.4</v>
      </c>
      <c r="D66" s="44">
        <v>94</v>
      </c>
      <c r="E66" s="45">
        <f t="shared" si="3"/>
        <v>2.6021481563503488</v>
      </c>
      <c r="F66" s="43">
        <v>4572.3999999999996</v>
      </c>
    </row>
    <row r="67" spans="1:6" x14ac:dyDescent="0.25">
      <c r="A67" s="42" t="s">
        <v>97</v>
      </c>
      <c r="B67" s="39" t="s">
        <v>139</v>
      </c>
      <c r="C67" s="43">
        <v>189.4</v>
      </c>
      <c r="D67" s="44">
        <v>72</v>
      </c>
      <c r="E67" s="45">
        <f t="shared" si="3"/>
        <v>38.01478352692714</v>
      </c>
      <c r="F67" s="43">
        <v>189.4</v>
      </c>
    </row>
    <row r="68" spans="1:6" x14ac:dyDescent="0.25">
      <c r="A68" s="38" t="s">
        <v>98</v>
      </c>
      <c r="B68" s="39" t="s">
        <v>140</v>
      </c>
      <c r="C68" s="37">
        <f>C69+C70+C71+C72+C73</f>
        <v>632063.10000000009</v>
      </c>
      <c r="D68" s="40">
        <f>D69+D70+D71+D72+D73</f>
        <v>145714</v>
      </c>
      <c r="E68" s="41">
        <f t="shared" si="3"/>
        <v>23.053710934873429</v>
      </c>
      <c r="F68" s="37">
        <f>F69+F70+F71+F72+F73</f>
        <v>709886.9</v>
      </c>
    </row>
    <row r="69" spans="1:6" x14ac:dyDescent="0.25">
      <c r="A69" s="42" t="s">
        <v>99</v>
      </c>
      <c r="B69" s="39" t="s">
        <v>141</v>
      </c>
      <c r="C69" s="43">
        <v>160526.5</v>
      </c>
      <c r="D69" s="46">
        <v>39294</v>
      </c>
      <c r="E69" s="45">
        <f t="shared" si="3"/>
        <v>24.478201418457388</v>
      </c>
      <c r="F69" s="43">
        <v>190735.1</v>
      </c>
    </row>
    <row r="70" spans="1:6" x14ac:dyDescent="0.25">
      <c r="A70" s="42" t="s">
        <v>100</v>
      </c>
      <c r="B70" s="39" t="s">
        <v>142</v>
      </c>
      <c r="C70" s="43">
        <v>399681.9</v>
      </c>
      <c r="D70" s="44">
        <v>90220</v>
      </c>
      <c r="E70" s="45">
        <f t="shared" si="3"/>
        <v>22.572951139393602</v>
      </c>
      <c r="F70" s="43">
        <v>439271.1</v>
      </c>
    </row>
    <row r="71" spans="1:6" x14ac:dyDescent="0.25">
      <c r="A71" s="42" t="s">
        <v>101</v>
      </c>
      <c r="B71" s="39" t="s">
        <v>143</v>
      </c>
      <c r="C71" s="43">
        <v>35004.800000000003</v>
      </c>
      <c r="D71" s="44">
        <v>8582</v>
      </c>
      <c r="E71" s="45">
        <f t="shared" si="3"/>
        <v>24.51663771825578</v>
      </c>
      <c r="F71" s="43">
        <v>38056.800000000003</v>
      </c>
    </row>
    <row r="72" spans="1:6" x14ac:dyDescent="0.25">
      <c r="A72" s="42" t="s">
        <v>102</v>
      </c>
      <c r="B72" s="39" t="s">
        <v>144</v>
      </c>
      <c r="C72" s="43">
        <v>3375.1</v>
      </c>
      <c r="D72" s="44">
        <v>0</v>
      </c>
      <c r="E72" s="45">
        <f t="shared" si="3"/>
        <v>0</v>
      </c>
      <c r="F72" s="43">
        <v>3375.1</v>
      </c>
    </row>
    <row r="73" spans="1:6" x14ac:dyDescent="0.25">
      <c r="A73" s="42" t="s">
        <v>103</v>
      </c>
      <c r="B73" s="39" t="s">
        <v>145</v>
      </c>
      <c r="C73" s="47">
        <v>33474.800000000003</v>
      </c>
      <c r="D73" s="46">
        <v>7618</v>
      </c>
      <c r="E73" s="45">
        <f t="shared" si="3"/>
        <v>22.757417520044928</v>
      </c>
      <c r="F73" s="47">
        <v>38448.800000000003</v>
      </c>
    </row>
    <row r="74" spans="1:6" x14ac:dyDescent="0.25">
      <c r="A74" s="38" t="s">
        <v>104</v>
      </c>
      <c r="B74" s="39" t="s">
        <v>146</v>
      </c>
      <c r="C74" s="37">
        <f>C75+C76</f>
        <v>33548</v>
      </c>
      <c r="D74" s="40">
        <f>D75+D76</f>
        <v>8849</v>
      </c>
      <c r="E74" s="41">
        <f t="shared" si="3"/>
        <v>26.37713127459163</v>
      </c>
      <c r="F74" s="37">
        <f>F75+F76</f>
        <v>39404</v>
      </c>
    </row>
    <row r="75" spans="1:6" x14ac:dyDescent="0.25">
      <c r="A75" s="42" t="s">
        <v>105</v>
      </c>
      <c r="B75" s="39" t="s">
        <v>147</v>
      </c>
      <c r="C75" s="43">
        <v>19966.5</v>
      </c>
      <c r="D75" s="44">
        <v>4810</v>
      </c>
      <c r="E75" s="45">
        <f t="shared" si="3"/>
        <v>24.090351338491974</v>
      </c>
      <c r="F75" s="43">
        <v>21497.5</v>
      </c>
    </row>
    <row r="76" spans="1:6" x14ac:dyDescent="0.25">
      <c r="A76" s="42" t="s">
        <v>106</v>
      </c>
      <c r="B76" s="39" t="s">
        <v>148</v>
      </c>
      <c r="C76" s="43">
        <v>13581.5</v>
      </c>
      <c r="D76" s="44">
        <v>4039</v>
      </c>
      <c r="E76" s="45">
        <f t="shared" si="3"/>
        <v>29.738983175643341</v>
      </c>
      <c r="F76" s="43">
        <v>17906.5</v>
      </c>
    </row>
    <row r="77" spans="1:6" x14ac:dyDescent="0.25">
      <c r="A77" s="38" t="s">
        <v>107</v>
      </c>
      <c r="B77" s="39" t="s">
        <v>149</v>
      </c>
      <c r="C77" s="37">
        <f>C78+C79+C81+C80</f>
        <v>109715.1</v>
      </c>
      <c r="D77" s="40">
        <f>D78+D79+D81+D80</f>
        <v>26950</v>
      </c>
      <c r="E77" s="41">
        <f t="shared" si="3"/>
        <v>24.563619775217813</v>
      </c>
      <c r="F77" s="37">
        <f>F78+F79+F81+F80</f>
        <v>109981.69999999998</v>
      </c>
    </row>
    <row r="78" spans="1:6" x14ac:dyDescent="0.25">
      <c r="A78" s="42" t="s">
        <v>108</v>
      </c>
      <c r="B78" s="39" t="s">
        <v>150</v>
      </c>
      <c r="C78" s="43">
        <v>6818</v>
      </c>
      <c r="D78" s="44">
        <v>1085</v>
      </c>
      <c r="E78" s="45">
        <f t="shared" si="3"/>
        <v>15.913757700205339</v>
      </c>
      <c r="F78" s="43">
        <v>6818</v>
      </c>
    </row>
    <row r="79" spans="1:6" x14ac:dyDescent="0.25">
      <c r="A79" s="42" t="s">
        <v>109</v>
      </c>
      <c r="B79" s="39" t="s">
        <v>151</v>
      </c>
      <c r="C79" s="43">
        <v>79734.899999999994</v>
      </c>
      <c r="D79" s="46">
        <v>22874</v>
      </c>
      <c r="E79" s="45">
        <f t="shared" si="3"/>
        <v>28.687563413260698</v>
      </c>
      <c r="F79" s="43">
        <v>79734.899999999994</v>
      </c>
    </row>
    <row r="80" spans="1:6" x14ac:dyDescent="0.25">
      <c r="A80" s="42" t="s">
        <v>110</v>
      </c>
      <c r="B80" s="39" t="s">
        <v>152</v>
      </c>
      <c r="C80" s="43">
        <v>18023.400000000001</v>
      </c>
      <c r="D80" s="44">
        <v>2133</v>
      </c>
      <c r="E80" s="45">
        <f t="shared" si="3"/>
        <v>11.834615000499351</v>
      </c>
      <c r="F80" s="43">
        <v>18023.400000000001</v>
      </c>
    </row>
    <row r="81" spans="1:6" x14ac:dyDescent="0.25">
      <c r="A81" s="42" t="s">
        <v>111</v>
      </c>
      <c r="B81" s="39" t="s">
        <v>153</v>
      </c>
      <c r="C81" s="43">
        <v>5138.8</v>
      </c>
      <c r="D81" s="44">
        <v>858</v>
      </c>
      <c r="E81" s="45">
        <f t="shared" si="3"/>
        <v>16.696505020627384</v>
      </c>
      <c r="F81" s="43">
        <v>5405.4</v>
      </c>
    </row>
    <row r="82" spans="1:6" x14ac:dyDescent="0.25">
      <c r="A82" s="38" t="s">
        <v>112</v>
      </c>
      <c r="B82" s="39" t="s">
        <v>154</v>
      </c>
      <c r="C82" s="37">
        <f>C83</f>
        <v>300</v>
      </c>
      <c r="D82" s="40">
        <f>D83</f>
        <v>96</v>
      </c>
      <c r="E82" s="41">
        <f t="shared" si="3"/>
        <v>32</v>
      </c>
      <c r="F82" s="37">
        <f>F83</f>
        <v>300</v>
      </c>
    </row>
    <row r="83" spans="1:6" x14ac:dyDescent="0.25">
      <c r="A83" s="42" t="s">
        <v>113</v>
      </c>
      <c r="B83" s="39" t="s">
        <v>155</v>
      </c>
      <c r="C83" s="43">
        <v>300</v>
      </c>
      <c r="D83" s="44">
        <v>96</v>
      </c>
      <c r="E83" s="45">
        <f t="shared" si="3"/>
        <v>32</v>
      </c>
      <c r="F83" s="43">
        <v>300</v>
      </c>
    </row>
    <row r="84" spans="1:6" x14ac:dyDescent="0.25">
      <c r="A84" s="38" t="s">
        <v>114</v>
      </c>
      <c r="B84" s="39" t="s">
        <v>156</v>
      </c>
      <c r="C84" s="37">
        <f>C85</f>
        <v>5131.8999999999996</v>
      </c>
      <c r="D84" s="40">
        <f>D85</f>
        <v>0</v>
      </c>
      <c r="E84" s="41">
        <f t="shared" si="3"/>
        <v>0</v>
      </c>
      <c r="F84" s="37">
        <f>F85</f>
        <v>5131.8999999999996</v>
      </c>
    </row>
    <row r="85" spans="1:6" x14ac:dyDescent="0.25">
      <c r="A85" s="42" t="s">
        <v>115</v>
      </c>
      <c r="B85" s="39" t="s">
        <v>157</v>
      </c>
      <c r="C85" s="43">
        <v>5131.8999999999996</v>
      </c>
      <c r="D85" s="44">
        <v>0</v>
      </c>
      <c r="E85" s="45">
        <f t="shared" si="3"/>
        <v>0</v>
      </c>
      <c r="F85" s="43">
        <v>5131.8999999999996</v>
      </c>
    </row>
    <row r="86" spans="1:6" x14ac:dyDescent="0.25">
      <c r="A86" s="38" t="s">
        <v>116</v>
      </c>
      <c r="B86" s="39" t="s">
        <v>158</v>
      </c>
      <c r="C86" s="37">
        <f>C87+C88</f>
        <v>64705.600000000006</v>
      </c>
      <c r="D86" s="37">
        <f>D87+D88</f>
        <v>15663</v>
      </c>
      <c r="E86" s="41">
        <f t="shared" si="3"/>
        <v>24.206560174080757</v>
      </c>
      <c r="F86" s="37">
        <f>F87+F88</f>
        <v>77264.399999999994</v>
      </c>
    </row>
    <row r="87" spans="1:6" x14ac:dyDescent="0.25">
      <c r="A87" s="42" t="s">
        <v>117</v>
      </c>
      <c r="B87" s="39" t="s">
        <v>159</v>
      </c>
      <c r="C87" s="43">
        <v>48155.4</v>
      </c>
      <c r="D87" s="44">
        <v>11484</v>
      </c>
      <c r="E87" s="45">
        <f t="shared" si="3"/>
        <v>23.847792770904196</v>
      </c>
      <c r="F87" s="43">
        <v>60714.2</v>
      </c>
    </row>
    <row r="88" spans="1:6" x14ac:dyDescent="0.25">
      <c r="A88" s="42" t="s">
        <v>118</v>
      </c>
      <c r="B88" s="39" t="s">
        <v>160</v>
      </c>
      <c r="C88" s="43">
        <v>16550.2</v>
      </c>
      <c r="D88" s="44">
        <v>4179</v>
      </c>
      <c r="E88" s="45">
        <f t="shared" si="3"/>
        <v>25.250450145617577</v>
      </c>
      <c r="F88" s="43">
        <v>16550.2</v>
      </c>
    </row>
    <row r="89" spans="1:6" x14ac:dyDescent="0.25">
      <c r="A89" s="36" t="s">
        <v>119</v>
      </c>
      <c r="B89" s="48" t="s">
        <v>161</v>
      </c>
      <c r="C89" s="37">
        <f>C49+C58+C61+C65+C68+C74+C77+C82+C86+C84</f>
        <v>921998.50000000012</v>
      </c>
      <c r="D89" s="37">
        <f>D49+D58+D61+D65+D68+D74+D77+D82+D86+D84</f>
        <v>217186</v>
      </c>
      <c r="E89" s="41">
        <f t="shared" si="3"/>
        <v>23.556003616057943</v>
      </c>
      <c r="F89" s="37">
        <f>F49+F58+F61+F65+F68+F74+F77+F82+F86+F84</f>
        <v>1026867.4</v>
      </c>
    </row>
    <row r="90" spans="1:6" x14ac:dyDescent="0.3">
      <c r="A90" s="49" t="s">
        <v>120</v>
      </c>
      <c r="B90" s="50"/>
      <c r="C90" s="51">
        <v>14700</v>
      </c>
      <c r="D90" s="52">
        <v>2422</v>
      </c>
      <c r="E90" s="41"/>
      <c r="F90" s="51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</cp:lastModifiedBy>
  <cp:lastPrinted>2024-04-10T08:10:02Z</cp:lastPrinted>
  <dcterms:created xsi:type="dcterms:W3CDTF">2018-02-13T00:40:04Z</dcterms:created>
  <dcterms:modified xsi:type="dcterms:W3CDTF">2024-05-16T07:53:05Z</dcterms:modified>
</cp:coreProperties>
</file>