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  <sheet name="Ожидаемое" sheetId="7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Лист1!$A$1:$E$128</definedName>
    <definedName name="_xlnm.Print_Area" localSheetId="1">Ожидаемое!$A$1:$F$128</definedName>
  </definedNames>
  <calcPr calcId="144525"/>
</workbook>
</file>

<file path=xl/calcChain.xml><?xml version="1.0" encoding="utf-8"?>
<calcChain xmlns="http://schemas.openxmlformats.org/spreadsheetml/2006/main">
  <c r="E37" i="1" l="1"/>
  <c r="E38" i="1"/>
  <c r="E39" i="1"/>
  <c r="E40" i="1"/>
  <c r="E41" i="1"/>
  <c r="E42" i="1"/>
  <c r="E43" i="1"/>
  <c r="E44" i="1"/>
  <c r="C47" i="1"/>
  <c r="F119" i="7"/>
  <c r="F117" i="7"/>
  <c r="F114" i="7"/>
  <c r="F109" i="7"/>
  <c r="F106" i="7"/>
  <c r="F99" i="7"/>
  <c r="F97" i="7"/>
  <c r="F93" i="7"/>
  <c r="F88" i="7"/>
  <c r="F85" i="7"/>
  <c r="F76" i="7"/>
  <c r="F69" i="7"/>
  <c r="F14" i="7"/>
  <c r="F47" i="7" s="1"/>
  <c r="F4" i="7"/>
  <c r="E121" i="7"/>
  <c r="E120" i="7"/>
  <c r="D119" i="7"/>
  <c r="C119" i="7"/>
  <c r="E119" i="7" s="1"/>
  <c r="E118" i="7"/>
  <c r="D117" i="7"/>
  <c r="C117" i="7"/>
  <c r="E117" i="7" s="1"/>
  <c r="E115" i="7"/>
  <c r="D114" i="7"/>
  <c r="C114" i="7"/>
  <c r="E114" i="7" s="1"/>
  <c r="E113" i="7"/>
  <c r="E112" i="7"/>
  <c r="E111" i="7"/>
  <c r="E110" i="7"/>
  <c r="D109" i="7"/>
  <c r="C109" i="7"/>
  <c r="E108" i="7"/>
  <c r="E107" i="7"/>
  <c r="D106" i="7"/>
  <c r="E106" i="7" s="1"/>
  <c r="C106" i="7"/>
  <c r="E105" i="7"/>
  <c r="E104" i="7"/>
  <c r="E103" i="7"/>
  <c r="E102" i="7"/>
  <c r="E101" i="7"/>
  <c r="E100" i="7"/>
  <c r="D99" i="7"/>
  <c r="C99" i="7"/>
  <c r="E98" i="7"/>
  <c r="D97" i="7"/>
  <c r="C97" i="7"/>
  <c r="E97" i="7" s="1"/>
  <c r="E96" i="7"/>
  <c r="E95" i="7"/>
  <c r="E94" i="7"/>
  <c r="D93" i="7"/>
  <c r="E93" i="7" s="1"/>
  <c r="C93" i="7"/>
  <c r="E92" i="7"/>
  <c r="E91" i="7"/>
  <c r="E89" i="7"/>
  <c r="D88" i="7"/>
  <c r="C88" i="7"/>
  <c r="E88" i="7" s="1"/>
  <c r="E87" i="7"/>
  <c r="E86" i="7"/>
  <c r="D85" i="7"/>
  <c r="C85" i="7"/>
  <c r="E85" i="7" s="1"/>
  <c r="E84" i="7"/>
  <c r="E83" i="7"/>
  <c r="E82" i="7"/>
  <c r="E81" i="7"/>
  <c r="E80" i="7"/>
  <c r="E79" i="7"/>
  <c r="E78" i="7"/>
  <c r="E77" i="7"/>
  <c r="D76" i="7"/>
  <c r="C76" i="7"/>
  <c r="E71" i="7"/>
  <c r="E69" i="7"/>
  <c r="D69" i="7"/>
  <c r="C69" i="7"/>
  <c r="E68" i="7"/>
  <c r="E67" i="7"/>
  <c r="E66" i="7"/>
  <c r="E65" i="7"/>
  <c r="E64" i="7"/>
  <c r="E63" i="7"/>
  <c r="E62" i="7"/>
  <c r="E61" i="7"/>
  <c r="E59" i="7"/>
  <c r="E58" i="7"/>
  <c r="E57" i="7"/>
  <c r="E56" i="7"/>
  <c r="E55" i="7"/>
  <c r="E54" i="7"/>
  <c r="E52" i="7"/>
  <c r="E51" i="7"/>
  <c r="E50" i="7"/>
  <c r="E49" i="7"/>
  <c r="E48" i="7"/>
  <c r="E46" i="7"/>
  <c r="E45" i="7"/>
  <c r="E35" i="7"/>
  <c r="E34" i="7"/>
  <c r="E32" i="7"/>
  <c r="E30" i="7"/>
  <c r="E29" i="7"/>
  <c r="E27" i="7"/>
  <c r="E25" i="7"/>
  <c r="E24" i="7"/>
  <c r="E23" i="7"/>
  <c r="E22" i="7"/>
  <c r="E20" i="7"/>
  <c r="E17" i="7"/>
  <c r="E16" i="7"/>
  <c r="D14" i="7"/>
  <c r="E14" i="7" s="1"/>
  <c r="C14" i="7"/>
  <c r="E13" i="7"/>
  <c r="E11" i="7"/>
  <c r="E10" i="7"/>
  <c r="E9" i="7"/>
  <c r="E8" i="7"/>
  <c r="E6" i="7"/>
  <c r="E5" i="7"/>
  <c r="D4" i="7"/>
  <c r="C4" i="7"/>
  <c r="C47" i="7" s="1"/>
  <c r="C74" i="7" s="1"/>
  <c r="E68" i="1"/>
  <c r="E109" i="7" l="1"/>
  <c r="E4" i="7"/>
  <c r="E99" i="7"/>
  <c r="F122" i="7"/>
  <c r="F129" i="7" s="1"/>
  <c r="C122" i="7"/>
  <c r="F74" i="7"/>
  <c r="C129" i="7"/>
  <c r="C123" i="7"/>
  <c r="D47" i="7"/>
  <c r="D122" i="7"/>
  <c r="E122" i="7" s="1"/>
  <c r="E76" i="7"/>
  <c r="E8" i="1"/>
  <c r="E27" i="1"/>
  <c r="E29" i="1"/>
  <c r="E25" i="1"/>
  <c r="F123" i="7" l="1"/>
  <c r="D74" i="7"/>
  <c r="E47" i="7"/>
  <c r="C69" i="1"/>
  <c r="D123" i="7" l="1"/>
  <c r="E74" i="7"/>
  <c r="D129" i="7"/>
  <c r="D88" i="1"/>
  <c r="D85" i="1"/>
  <c r="D114" i="1" l="1"/>
  <c r="C114" i="1"/>
  <c r="E46" i="1" l="1"/>
  <c r="E34" i="1" l="1"/>
  <c r="E23" i="1"/>
  <c r="E10" i="1" l="1"/>
  <c r="E49" i="1" l="1"/>
  <c r="D14" i="1"/>
  <c r="E58" i="1" l="1"/>
  <c r="E24" i="1" l="1"/>
  <c r="C88" i="1" l="1"/>
  <c r="E65" i="1" l="1"/>
  <c r="E45" i="1" l="1"/>
  <c r="E16" i="1" l="1"/>
  <c r="E57" i="1" l="1"/>
  <c r="E13" i="1" l="1"/>
  <c r="E30" i="1" l="1"/>
  <c r="E98" i="1" l="1"/>
  <c r="D97" i="1"/>
  <c r="C97" i="1"/>
  <c r="E97" i="1" l="1"/>
  <c r="D69" i="1"/>
  <c r="E50" i="1" l="1"/>
  <c r="C4" i="1" l="1"/>
  <c r="D4" i="1"/>
  <c r="E67" i="1" l="1"/>
  <c r="E51" i="1"/>
  <c r="E63" i="1" l="1"/>
  <c r="E22" i="1"/>
  <c r="D99" i="1" l="1"/>
  <c r="C99" i="1"/>
  <c r="E103" i="1"/>
  <c r="D93" i="1" l="1"/>
  <c r="C93" i="1"/>
  <c r="E96" i="1"/>
  <c r="E66" i="1" l="1"/>
  <c r="E110" i="1" l="1"/>
  <c r="E20" i="1" l="1"/>
  <c r="E56" i="1" l="1"/>
  <c r="E11" i="1" l="1"/>
  <c r="E80" i="1" l="1"/>
  <c r="E9" i="1"/>
  <c r="E52" i="1" l="1"/>
  <c r="E54" i="1"/>
  <c r="E55" i="1"/>
  <c r="E59" i="1" l="1"/>
  <c r="D119" i="1" l="1"/>
  <c r="C119" i="1"/>
  <c r="E121" i="1"/>
  <c r="E120" i="1"/>
  <c r="E118" i="1"/>
  <c r="D117" i="1"/>
  <c r="C117" i="1"/>
  <c r="E115" i="1"/>
  <c r="E113" i="1"/>
  <c r="E112" i="1"/>
  <c r="E111" i="1"/>
  <c r="D109" i="1"/>
  <c r="C109" i="1"/>
  <c r="E108" i="1"/>
  <c r="E107" i="1"/>
  <c r="D106" i="1"/>
  <c r="C106" i="1"/>
  <c r="E105" i="1"/>
  <c r="E104" i="1"/>
  <c r="E102" i="1"/>
  <c r="E101" i="1"/>
  <c r="E100" i="1"/>
  <c r="E95" i="1"/>
  <c r="E94" i="1"/>
  <c r="E92" i="1"/>
  <c r="E91" i="1"/>
  <c r="E89" i="1"/>
  <c r="E87" i="1"/>
  <c r="E86" i="1"/>
  <c r="C85" i="1"/>
  <c r="E84" i="1"/>
  <c r="E83" i="1"/>
  <c r="E82" i="1"/>
  <c r="E81" i="1"/>
  <c r="E79" i="1"/>
  <c r="E78" i="1"/>
  <c r="E77" i="1"/>
  <c r="D76" i="1"/>
  <c r="C76" i="1"/>
  <c r="E64" i="1"/>
  <c r="E62" i="1"/>
  <c r="E61" i="1"/>
  <c r="E48" i="1"/>
  <c r="E35" i="1"/>
  <c r="E32" i="1"/>
  <c r="E17" i="1"/>
  <c r="C14" i="1"/>
  <c r="E6" i="1"/>
  <c r="E5" i="1"/>
  <c r="C122" i="1" l="1"/>
  <c r="D122" i="1"/>
  <c r="E117" i="1"/>
  <c r="E119" i="1"/>
  <c r="E109" i="1"/>
  <c r="E114" i="1"/>
  <c r="E85" i="1"/>
  <c r="E93" i="1"/>
  <c r="E99" i="1"/>
  <c r="E76" i="1"/>
  <c r="E106" i="1"/>
  <c r="E88" i="1"/>
  <c r="E4" i="1"/>
  <c r="D47" i="1"/>
  <c r="D74" i="1" s="1"/>
  <c r="E69" i="1"/>
  <c r="C74" i="1"/>
  <c r="E14" i="1"/>
  <c r="D123" i="1" l="1"/>
  <c r="C123" i="1"/>
  <c r="C129" i="1"/>
  <c r="D129" i="1"/>
  <c r="E122" i="1"/>
  <c r="E74" i="1"/>
  <c r="E47" i="1"/>
</calcChain>
</file>

<file path=xl/sharedStrings.xml><?xml version="1.0" encoding="utf-8"?>
<sst xmlns="http://schemas.openxmlformats.org/spreadsheetml/2006/main" count="489" uniqueCount="241">
  <si>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</si>
  <si>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</si>
  <si>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</si>
  <si>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</si>
  <si>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</si>
  <si>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</si>
  <si>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</si>
  <si>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</si>
  <si>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</si>
  <si>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</si>
  <si>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</si>
  <si>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</si>
  <si>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</si>
  <si>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</si>
  <si>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</si>
  <si>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</si>
  <si>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</si>
  <si>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</si>
  <si>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</si>
  <si>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</si>
  <si>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</si>
  <si>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</si>
  <si>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</si>
  <si>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</si>
  <si>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</si>
  <si>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</si>
  <si>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</si>
  <si>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</si>
  <si>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</si>
  <si>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</si>
  <si>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</si>
  <si>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</si>
  <si>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</si>
  <si>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</si>
  <si>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</si>
  <si>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</si>
  <si>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</si>
  <si>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</si>
  <si>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</si>
  <si>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</si>
  <si>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</si>
  <si>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</si>
  <si>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</si>
  <si>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</si>
  <si>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</si>
  <si>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</si>
  <si>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</si>
  <si>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</si>
  <si>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</si>
  <si>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</si>
  <si>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</si>
  <si>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</si>
  <si>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</si>
  <si>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</si>
  <si>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</si>
  <si>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</si>
  <si>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</si>
  <si>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</si>
  <si>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</si>
  <si>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</si>
  <si>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</si>
  <si>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</si>
  <si>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</si>
  <si>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</si>
  <si>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</si>
  <si>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</si>
  <si>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</si>
  <si>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</si>
  <si>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</si>
  <si>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</si>
  <si>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</si>
  <si>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</si>
  <si>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</si>
  <si>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</si>
  <si>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</si>
  <si>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</si>
  <si>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</si>
  <si>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</si>
  <si>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</si>
  <si>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</si>
  <si>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</si>
  <si>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</si>
  <si>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</si>
  <si>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</si>
  <si>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</si>
  <si>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</si>
  <si>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</si>
  <si>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</si>
  <si>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</si>
  <si>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</si>
  <si>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</si>
  <si>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</si>
  <si>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</si>
  <si>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</si>
  <si>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</si>
  <si>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</si>
  <si>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</si>
  <si>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</si>
  <si>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</si>
  <si>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</si>
  <si>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</si>
  <si>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</si>
  <si>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</si>
  <si>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</si>
  <si>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</si>
  <si>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</si>
  <si>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</si>
  <si>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</si>
  <si>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</si>
  <si>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</si>
  <si>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</si>
  <si>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</si>
  <si>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</si>
  <si>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</si>
  <si>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</si>
  <si>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</si>
  <si>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</si>
  <si>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</si>
  <si>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</si>
  <si>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</si>
  <si>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</si>
  <si>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</si>
  <si>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</si>
  <si>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</si>
  <si>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</si>
  <si>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</si>
  <si>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</si>
  <si>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</si>
  <si>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</si>
  <si>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</si>
  <si>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</si>
  <si>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</si>
  <si>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</si>
  <si>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</si>
  <si>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</si>
  <si>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00010807150010000110</t>
  </si>
  <si>
    <t>Другие вопросы в области жилищно-коммунального хозяйства</t>
  </si>
  <si>
    <t>0505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</si>
  <si>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</si>
  <si>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</si>
  <si>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</si>
  <si>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</si>
  <si>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</si>
  <si>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</si>
  <si>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</si>
  <si>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</si>
  <si>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</si>
  <si>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</si>
  <si>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</si>
  <si>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</si>
  <si>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</si>
  <si>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</si>
  <si>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</si>
  <si>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</si>
  <si>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</si>
  <si>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</si>
  <si>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</si>
  <si>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</si>
  <si>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</si>
  <si>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</si>
  <si>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</si>
  <si>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</si>
  <si>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</si>
  <si>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</si>
  <si>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</si>
  <si>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</si>
  <si>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</si>
  <si>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</si>
  <si>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</si>
  <si>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</si>
  <si>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</si>
  <si>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</si>
  <si>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</si>
  <si>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</si>
  <si>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</si>
  <si>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</si>
  <si>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</si>
  <si>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</si>
  <si>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</si>
  <si>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</si>
  <si>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</si>
  <si>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</si>
  <si>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</si>
  <si>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</si>
  <si>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</si>
  <si>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</si>
  <si>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</si>
  <si>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</si>
  <si>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</si>
  <si>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</si>
  <si>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</si>
  <si>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</si>
  <si>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</si>
  <si>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</si>
  <si>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</si>
  <si>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</si>
  <si>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</si>
  <si>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</si>
  <si>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</si>
  <si>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</si>
  <si>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</si>
  <si>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</si>
  <si>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</si>
  <si>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</si>
  <si>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</si>
  <si>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</si>
  <si>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</si>
  <si>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</si>
  <si>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</si>
  <si>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</si>
  <si>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</si>
  <si>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Инициативные платежи, зачесляемые в бюджеты муниципальных районов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</si>
  <si>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</si>
  <si>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</si>
  <si>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</si>
  <si>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</si>
  <si>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</si>
  <si>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</si>
  <si>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</si>
  <si>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</si>
  <si>
    <t>Денежные взыскания, налагаемые в возмещение ущерба, приченненного в результате незаконного и нецелевого использования бюджетных средств (в части бюджетов муниципальных районов)</t>
  </si>
  <si>
    <t>00011610100050000140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</si>
  <si>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</si>
  <si>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действующим в 2019 году</t>
  </si>
  <si>
    <t>00011610120000000140</t>
  </si>
  <si>
    <t>Плата за размещение твердых коммунальных отходов</t>
  </si>
  <si>
    <t>00011607010050000140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</si>
  <si>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государственным (муниципальным) контрактом</t>
  </si>
  <si>
    <t>00020705020050000150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</si>
  <si>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</si>
  <si>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</si>
  <si>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   </t>
  </si>
  <si>
    <t xml:space="preserve">%  исполнения к бюджету на 2024 год </t>
  </si>
  <si>
    <t xml:space="preserve">Бюджет на 2024 год </t>
  </si>
  <si>
    <t>1103</t>
  </si>
  <si>
    <t>Спорт высших достижений</t>
  </si>
  <si>
    <t xml:space="preserve">Иные межбюджетные трансферты на восстановление мемориальных сооружений и объектов, увековечивающих память погибших при защите Отечества </t>
  </si>
  <si>
    <t>И.о. начальника финансового управления администрации Чунского района</t>
  </si>
  <si>
    <t>Н.В. Ластовчук</t>
  </si>
  <si>
    <t>Справка об исполнении районного бюджета на 01.07.2024 года</t>
  </si>
  <si>
    <t>Исполнено на 01.07.2024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</si>
</sst>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Border="1" applyAlignment="1" applyProtection="1">
      <alignment horizontal="justify" wrapText="1"/>
      <protection hidden="1"/>
    </xf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0" fillId="2" borderId="1" xfId="2" applyFont="1" applyFill="1" applyBorder="1" applyAlignment="1" applyProtection="1">
      <alignment horizontal="left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view="pageBreakPreview" topLeftCell="B80" zoomScale="80" zoomScaleNormal="90" zoomScaleSheetLayoutView="80" workbookViewId="0">
      <selection activeCell="D101" sqref="D101"/>
    </sheetView>
  </sheetViews>
  <sheetFormatPr defaultRowHeight="18.75" x14ac:dyDescent="0.3"/>
  <cols>
    <col min="1" max="1" width="164.5703125" style="34" customWidth="1"/>
    <col min="2" max="2" width="35.42578125" style="35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40.5" customHeight="1" x14ac:dyDescent="0.35">
      <c r="A1" s="57" t="s">
        <v>239</v>
      </c>
      <c r="B1" s="58"/>
      <c r="C1" s="58"/>
      <c r="D1" s="58"/>
      <c r="E1" s="58"/>
      <c r="F1" s="1"/>
    </row>
    <row r="2" spans="1:6" ht="28.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233</v>
      </c>
      <c r="D3" s="11" t="s">
        <v>240</v>
      </c>
      <c r="E3" s="12" t="s">
        <v>232</v>
      </c>
      <c r="F3" s="13"/>
    </row>
    <row r="4" spans="1:6" x14ac:dyDescent="0.3">
      <c r="A4" s="8" t="s">
        <v>3</v>
      </c>
      <c r="B4" s="14"/>
      <c r="C4" s="49">
        <f>SUM(C5:C13)</f>
        <v>210164.59999999998</v>
      </c>
      <c r="D4" s="49">
        <f>SUM(D5:D13)</f>
        <v>106613.00000000001</v>
      </c>
      <c r="E4" s="50">
        <f t="shared" ref="E4:E44" si="0">D4/C4*100</f>
        <v>50.728333886867738</v>
      </c>
      <c r="F4" s="15"/>
    </row>
    <row r="5" spans="1:6" x14ac:dyDescent="0.3">
      <c r="A5" s="16" t="s">
        <v>4</v>
      </c>
      <c r="B5" s="17" t="s">
        <v>5</v>
      </c>
      <c r="C5" s="18">
        <v>167024.1</v>
      </c>
      <c r="D5" s="18">
        <v>81535.199999999997</v>
      </c>
      <c r="E5" s="50">
        <f t="shared" si="0"/>
        <v>48.816428287893778</v>
      </c>
      <c r="F5" s="19"/>
    </row>
    <row r="6" spans="1:6" x14ac:dyDescent="0.3">
      <c r="A6" s="16" t="s">
        <v>6</v>
      </c>
      <c r="B6" s="17" t="s">
        <v>7</v>
      </c>
      <c r="C6" s="18">
        <v>32732.3</v>
      </c>
      <c r="D6" s="20">
        <v>17022.400000000001</v>
      </c>
      <c r="E6" s="50">
        <f t="shared" si="0"/>
        <v>52.004900358361624</v>
      </c>
      <c r="F6" s="19"/>
    </row>
    <row r="7" spans="1:6" x14ac:dyDescent="0.3">
      <c r="A7" s="16" t="s">
        <v>8</v>
      </c>
      <c r="B7" s="17" t="s">
        <v>9</v>
      </c>
      <c r="C7" s="18"/>
      <c r="D7" s="20">
        <v>20.100000000000001</v>
      </c>
      <c r="E7" s="50"/>
      <c r="F7" s="19"/>
    </row>
    <row r="8" spans="1:6" x14ac:dyDescent="0.3">
      <c r="A8" s="16" t="s">
        <v>10</v>
      </c>
      <c r="B8" s="17" t="s">
        <v>11</v>
      </c>
      <c r="C8" s="18">
        <v>195.1</v>
      </c>
      <c r="D8" s="18">
        <v>66.099999999999994</v>
      </c>
      <c r="E8" s="50">
        <f>D8/C8*100</f>
        <v>33.880061506919532</v>
      </c>
      <c r="F8" s="19"/>
    </row>
    <row r="9" spans="1:6" x14ac:dyDescent="0.3">
      <c r="A9" s="16" t="s">
        <v>121</v>
      </c>
      <c r="B9" s="17" t="s">
        <v>120</v>
      </c>
      <c r="C9" s="18">
        <v>5396.8</v>
      </c>
      <c r="D9" s="18">
        <v>5304.8</v>
      </c>
      <c r="E9" s="50">
        <f t="shared" si="0"/>
        <v>98.295286095463979</v>
      </c>
      <c r="F9" s="19"/>
    </row>
    <row r="10" spans="1:6" hidden="1" x14ac:dyDescent="0.3">
      <c r="A10" s="16" t="s">
        <v>130</v>
      </c>
      <c r="B10" s="17" t="s">
        <v>131</v>
      </c>
      <c r="C10" s="18"/>
      <c r="D10" s="18"/>
      <c r="E10" s="50" t="e">
        <f t="shared" si="0"/>
        <v>#DIV/0!</v>
      </c>
      <c r="F10" s="19"/>
    </row>
    <row r="11" spans="1:6" ht="24" customHeight="1" x14ac:dyDescent="0.3">
      <c r="A11" s="16" t="s">
        <v>12</v>
      </c>
      <c r="B11" s="17" t="s">
        <v>13</v>
      </c>
      <c r="C11" s="18">
        <v>4816.3</v>
      </c>
      <c r="D11" s="18">
        <v>2624.4</v>
      </c>
      <c r="E11" s="50">
        <f>D11/C11*100</f>
        <v>54.489961173514935</v>
      </c>
      <c r="F11" s="19"/>
    </row>
    <row r="12" spans="1:6" x14ac:dyDescent="0.3">
      <c r="A12" s="16" t="s">
        <v>157</v>
      </c>
      <c r="B12" s="17" t="s">
        <v>135</v>
      </c>
      <c r="C12" s="18"/>
      <c r="D12" s="18">
        <v>40</v>
      </c>
      <c r="E12" s="50"/>
      <c r="F12" s="19"/>
    </row>
    <row r="13" spans="1:6" hidden="1" x14ac:dyDescent="0.3">
      <c r="A13" s="16" t="s">
        <v>184</v>
      </c>
      <c r="B13" s="17" t="s">
        <v>185</v>
      </c>
      <c r="C13" s="18"/>
      <c r="D13" s="18"/>
      <c r="E13" s="50" t="e">
        <f t="shared" ref="E13" si="1">D13/C13*100</f>
        <v>#DIV/0!</v>
      </c>
      <c r="F13" s="19"/>
    </row>
    <row r="14" spans="1:6" x14ac:dyDescent="0.3">
      <c r="A14" s="8" t="s">
        <v>14</v>
      </c>
      <c r="B14" s="17"/>
      <c r="C14" s="51">
        <f>SUM(C16:C46)</f>
        <v>13817.999999999998</v>
      </c>
      <c r="D14" s="51">
        <f>SUM(D15:D46)</f>
        <v>7695.0000000000009</v>
      </c>
      <c r="E14" s="50">
        <f t="shared" si="0"/>
        <v>55.688232739904485</v>
      </c>
      <c r="F14" s="21"/>
    </row>
    <row r="15" spans="1:6" ht="41.25" hidden="1" customHeight="1" x14ac:dyDescent="0.3">
      <c r="A15" s="16" t="s">
        <v>209</v>
      </c>
      <c r="B15" s="17" t="s">
        <v>210</v>
      </c>
      <c r="C15" s="18"/>
      <c r="D15" s="20"/>
      <c r="E15" s="50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5767.8</v>
      </c>
      <c r="D16" s="20">
        <v>2437.9</v>
      </c>
      <c r="E16" s="50">
        <f>D16/C16*100</f>
        <v>42.267415652415131</v>
      </c>
      <c r="F16" s="22"/>
    </row>
    <row r="17" spans="1:6" ht="25.5" customHeight="1" x14ac:dyDescent="0.3">
      <c r="A17" s="16" t="s">
        <v>17</v>
      </c>
      <c r="B17" s="56" t="s">
        <v>18</v>
      </c>
      <c r="C17" s="18">
        <v>3500</v>
      </c>
      <c r="D17" s="20">
        <v>1542.1</v>
      </c>
      <c r="E17" s="50">
        <f>D17/C17*100</f>
        <v>44.06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0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/>
      <c r="E19" s="50">
        <v>0</v>
      </c>
      <c r="F19" s="22"/>
    </row>
    <row r="20" spans="1:6" x14ac:dyDescent="0.3">
      <c r="A20" s="16" t="s">
        <v>23</v>
      </c>
      <c r="B20" s="17" t="s">
        <v>24</v>
      </c>
      <c r="C20" s="23">
        <v>46.5</v>
      </c>
      <c r="D20" s="18">
        <v>130.5</v>
      </c>
      <c r="E20" s="50">
        <f t="shared" si="0"/>
        <v>280.64516129032262</v>
      </c>
      <c r="F20" s="22"/>
    </row>
    <row r="21" spans="1:6" hidden="1" x14ac:dyDescent="0.3">
      <c r="A21" s="16" t="s">
        <v>125</v>
      </c>
      <c r="B21" s="17" t="s">
        <v>126</v>
      </c>
      <c r="C21" s="23"/>
      <c r="D21" s="18"/>
      <c r="E21" s="50"/>
      <c r="F21" s="22"/>
    </row>
    <row r="22" spans="1:6" x14ac:dyDescent="0.3">
      <c r="A22" s="16" t="s">
        <v>156</v>
      </c>
      <c r="B22" s="17" t="s">
        <v>141</v>
      </c>
      <c r="C22" s="23">
        <v>83.5</v>
      </c>
      <c r="D22" s="24">
        <v>8.6999999999999993</v>
      </c>
      <c r="E22" s="50">
        <f t="shared" ref="E22:E24" si="2">D22/C22*100</f>
        <v>10.419161676646706</v>
      </c>
      <c r="F22" s="22"/>
    </row>
    <row r="23" spans="1:6" hidden="1" x14ac:dyDescent="0.3">
      <c r="A23" s="16" t="s">
        <v>225</v>
      </c>
      <c r="B23" s="17" t="s">
        <v>216</v>
      </c>
      <c r="C23" s="23"/>
      <c r="D23" s="24"/>
      <c r="E23" s="50" t="e">
        <f t="shared" si="2"/>
        <v>#DIV/0!</v>
      </c>
      <c r="F23" s="22"/>
    </row>
    <row r="24" spans="1:6" x14ac:dyDescent="0.3">
      <c r="A24" s="16" t="s">
        <v>198</v>
      </c>
      <c r="B24" s="17" t="s">
        <v>199</v>
      </c>
      <c r="C24" s="18">
        <v>485</v>
      </c>
      <c r="D24" s="18">
        <v>252.3</v>
      </c>
      <c r="E24" s="50">
        <f t="shared" si="2"/>
        <v>52.020618556701038</v>
      </c>
      <c r="F24" s="22"/>
    </row>
    <row r="25" spans="1:6" ht="24.75" customHeight="1" x14ac:dyDescent="0.3">
      <c r="A25" s="16" t="s">
        <v>202</v>
      </c>
      <c r="B25" s="17" t="s">
        <v>200</v>
      </c>
      <c r="C25" s="18">
        <v>270</v>
      </c>
      <c r="D25" s="20">
        <v>197.7</v>
      </c>
      <c r="E25" s="50">
        <f>D25/C25*100</f>
        <v>73.222222222222229</v>
      </c>
      <c r="F25" s="22"/>
    </row>
    <row r="26" spans="1:6" ht="24.75" customHeight="1" x14ac:dyDescent="0.3">
      <c r="A26" s="16" t="s">
        <v>25</v>
      </c>
      <c r="B26" s="17" t="s">
        <v>201</v>
      </c>
      <c r="C26" s="18"/>
      <c r="D26" s="20">
        <v>41</v>
      </c>
      <c r="E26" s="50"/>
      <c r="F26" s="22"/>
    </row>
    <row r="27" spans="1:6" ht="36" hidden="1" customHeight="1" x14ac:dyDescent="0.3">
      <c r="A27" s="16" t="s">
        <v>207</v>
      </c>
      <c r="B27" s="17" t="s">
        <v>206</v>
      </c>
      <c r="C27" s="18"/>
      <c r="D27" s="20"/>
      <c r="E27" s="50" t="e">
        <f t="shared" ref="E27:E29" si="3">D27/C27*100</f>
        <v>#DIV/0!</v>
      </c>
      <c r="F27" s="22"/>
    </row>
    <row r="28" spans="1:6" ht="36" customHeight="1" x14ac:dyDescent="0.3">
      <c r="A28" s="16" t="s">
        <v>222</v>
      </c>
      <c r="B28" s="17" t="s">
        <v>128</v>
      </c>
      <c r="C28" s="18"/>
      <c r="D28" s="20">
        <v>350</v>
      </c>
      <c r="E28" s="50"/>
      <c r="F28" s="22"/>
    </row>
    <row r="29" spans="1:6" ht="36" customHeight="1" x14ac:dyDescent="0.3">
      <c r="A29" s="16" t="s">
        <v>189</v>
      </c>
      <c r="B29" s="17" t="s">
        <v>186</v>
      </c>
      <c r="C29" s="18">
        <v>1</v>
      </c>
      <c r="D29" s="20">
        <v>1.8</v>
      </c>
      <c r="E29" s="50">
        <f t="shared" si="3"/>
        <v>180</v>
      </c>
      <c r="F29" s="22"/>
    </row>
    <row r="30" spans="1:6" ht="25.5" customHeight="1" x14ac:dyDescent="0.3">
      <c r="A30" s="16" t="s">
        <v>188</v>
      </c>
      <c r="B30" s="17" t="s">
        <v>187</v>
      </c>
      <c r="C30" s="18">
        <v>1350</v>
      </c>
      <c r="D30" s="20">
        <v>260.3</v>
      </c>
      <c r="E30" s="50">
        <f t="shared" ref="E30" si="4">D30/C30*100</f>
        <v>19.281481481481482</v>
      </c>
      <c r="F30" s="22"/>
    </row>
    <row r="31" spans="1:6" ht="44.25" hidden="1" customHeight="1" x14ac:dyDescent="0.3">
      <c r="A31" s="16" t="s">
        <v>196</v>
      </c>
      <c r="B31" s="17" t="s">
        <v>197</v>
      </c>
      <c r="C31" s="18"/>
      <c r="D31" s="20"/>
      <c r="E31" s="50">
        <v>0</v>
      </c>
      <c r="F31" s="22"/>
    </row>
    <row r="32" spans="1:6" ht="21.75" customHeight="1" x14ac:dyDescent="0.3">
      <c r="A32" s="16" t="s">
        <v>142</v>
      </c>
      <c r="B32" s="17" t="s">
        <v>143</v>
      </c>
      <c r="C32" s="18">
        <v>990.8</v>
      </c>
      <c r="D32" s="18">
        <v>452.2</v>
      </c>
      <c r="E32" s="50">
        <f t="shared" si="0"/>
        <v>45.6398869600323</v>
      </c>
      <c r="F32" s="22"/>
    </row>
    <row r="33" spans="1:6" ht="37.5" x14ac:dyDescent="0.3">
      <c r="A33" s="16" t="s">
        <v>227</v>
      </c>
      <c r="B33" s="17" t="s">
        <v>226</v>
      </c>
      <c r="C33" s="18"/>
      <c r="D33" s="18">
        <v>41.8</v>
      </c>
      <c r="E33" s="50"/>
      <c r="F33" s="22"/>
    </row>
    <row r="34" spans="1:6" ht="37.5" hidden="1" x14ac:dyDescent="0.3">
      <c r="A34" s="16" t="s">
        <v>220</v>
      </c>
      <c r="B34" s="17" t="s">
        <v>221</v>
      </c>
      <c r="C34" s="18"/>
      <c r="D34" s="18"/>
      <c r="E34" s="50" t="e">
        <f t="shared" si="0"/>
        <v>#DIV/0!</v>
      </c>
      <c r="F34" s="22"/>
    </row>
    <row r="35" spans="1:6" ht="37.5" x14ac:dyDescent="0.3">
      <c r="A35" s="16" t="s">
        <v>223</v>
      </c>
      <c r="B35" s="17" t="s">
        <v>224</v>
      </c>
      <c r="C35" s="18">
        <v>623.4</v>
      </c>
      <c r="D35" s="18">
        <v>40</v>
      </c>
      <c r="E35" s="50">
        <f t="shared" si="0"/>
        <v>6.4164260506897666</v>
      </c>
      <c r="F35" s="22"/>
    </row>
    <row r="36" spans="1:6" ht="23.25" customHeight="1" x14ac:dyDescent="0.3">
      <c r="A36" s="54" t="s">
        <v>171</v>
      </c>
      <c r="B36" s="17" t="s">
        <v>183</v>
      </c>
      <c r="C36" s="18"/>
      <c r="D36" s="18">
        <v>1100.4000000000001</v>
      </c>
      <c r="E36" s="50"/>
      <c r="F36" s="22"/>
    </row>
    <row r="37" spans="1:6" ht="57" customHeight="1" x14ac:dyDescent="0.3">
      <c r="A37" s="25" t="s">
        <v>230</v>
      </c>
      <c r="B37" s="17" t="s">
        <v>212</v>
      </c>
      <c r="C37" s="18">
        <v>250</v>
      </c>
      <c r="D37" s="20">
        <v>505.7</v>
      </c>
      <c r="E37" s="50">
        <f t="shared" si="0"/>
        <v>202.28000000000003</v>
      </c>
      <c r="F37" s="22"/>
    </row>
    <row r="38" spans="1:6" ht="42.75" hidden="1" customHeight="1" x14ac:dyDescent="0.3">
      <c r="A38" s="16" t="s">
        <v>26</v>
      </c>
      <c r="B38" s="17" t="s">
        <v>27</v>
      </c>
      <c r="C38" s="18"/>
      <c r="D38" s="20"/>
      <c r="E38" s="50" t="e">
        <f t="shared" si="0"/>
        <v>#DIV/0!</v>
      </c>
      <c r="F38" s="22"/>
    </row>
    <row r="39" spans="1:6" ht="33" hidden="1" customHeight="1" x14ac:dyDescent="0.3">
      <c r="A39" s="16" t="s">
        <v>28</v>
      </c>
      <c r="B39" s="17" t="s">
        <v>29</v>
      </c>
      <c r="C39" s="18"/>
      <c r="D39" s="24"/>
      <c r="E39" s="50" t="e">
        <f t="shared" si="0"/>
        <v>#DIV/0!</v>
      </c>
      <c r="F39" s="22"/>
    </row>
    <row r="40" spans="1:6" ht="43.5" hidden="1" customHeight="1" x14ac:dyDescent="0.3">
      <c r="A40" s="16" t="s">
        <v>132</v>
      </c>
      <c r="B40" s="17" t="s">
        <v>133</v>
      </c>
      <c r="C40" s="18"/>
      <c r="D40" s="24"/>
      <c r="E40" s="50" t="e">
        <f t="shared" si="0"/>
        <v>#DIV/0!</v>
      </c>
      <c r="F40" s="22"/>
    </row>
    <row r="41" spans="1:6" ht="43.5" hidden="1" customHeight="1" x14ac:dyDescent="0.3">
      <c r="A41" s="16" t="s">
        <v>30</v>
      </c>
      <c r="B41" s="17" t="s">
        <v>31</v>
      </c>
      <c r="C41" s="18"/>
      <c r="D41" s="24"/>
      <c r="E41" s="50" t="e">
        <f t="shared" si="0"/>
        <v>#DIV/0!</v>
      </c>
      <c r="F41" s="22"/>
    </row>
    <row r="42" spans="1:6" ht="37.5" hidden="1" x14ac:dyDescent="0.3">
      <c r="A42" s="16" t="s">
        <v>32</v>
      </c>
      <c r="B42" s="26" t="s">
        <v>33</v>
      </c>
      <c r="C42" s="18"/>
      <c r="D42" s="20"/>
      <c r="E42" s="50" t="e">
        <f t="shared" si="0"/>
        <v>#DIV/0!</v>
      </c>
      <c r="F42" s="22"/>
    </row>
    <row r="43" spans="1:6" ht="21.75" hidden="1" customHeight="1" x14ac:dyDescent="0.3">
      <c r="A43" s="16" t="s">
        <v>161</v>
      </c>
      <c r="B43" s="17" t="s">
        <v>34</v>
      </c>
      <c r="C43" s="18"/>
      <c r="D43" s="24">
        <v>0</v>
      </c>
      <c r="E43" s="50" t="e">
        <f t="shared" si="0"/>
        <v>#DIV/0!</v>
      </c>
      <c r="F43" s="22"/>
    </row>
    <row r="44" spans="1:6" ht="27" hidden="1" customHeight="1" x14ac:dyDescent="0.3">
      <c r="A44" s="16" t="s">
        <v>161</v>
      </c>
      <c r="B44" s="17" t="s">
        <v>34</v>
      </c>
      <c r="C44" s="18"/>
      <c r="D44" s="24"/>
      <c r="E44" s="50" t="e">
        <f t="shared" si="0"/>
        <v>#DIV/0!</v>
      </c>
      <c r="F44" s="22"/>
    </row>
    <row r="45" spans="1:6" ht="22.5" customHeight="1" x14ac:dyDescent="0.3">
      <c r="A45" s="16" t="s">
        <v>160</v>
      </c>
      <c r="B45" s="17" t="s">
        <v>162</v>
      </c>
      <c r="C45" s="18">
        <v>450</v>
      </c>
      <c r="D45" s="24">
        <v>332.6</v>
      </c>
      <c r="E45" s="50">
        <f>D45/C45*100</f>
        <v>73.911111111111111</v>
      </c>
      <c r="F45" s="22"/>
    </row>
    <row r="46" spans="1:6" ht="22.5" hidden="1" customHeight="1" x14ac:dyDescent="0.3">
      <c r="A46" s="16" t="s">
        <v>211</v>
      </c>
      <c r="B46" s="17" t="s">
        <v>215</v>
      </c>
      <c r="C46" s="18"/>
      <c r="D46" s="24"/>
      <c r="E46" s="50" t="e">
        <f>D46/C46*100</f>
        <v>#DIV/0!</v>
      </c>
      <c r="F46" s="22"/>
    </row>
    <row r="47" spans="1:6" x14ac:dyDescent="0.3">
      <c r="A47" s="27" t="s">
        <v>35</v>
      </c>
      <c r="B47" s="14"/>
      <c r="C47" s="52">
        <f>C14+C4</f>
        <v>223982.59999999998</v>
      </c>
      <c r="D47" s="52">
        <f>D14+D4</f>
        <v>114308.00000000001</v>
      </c>
      <c r="E47" s="50">
        <f t="shared" ref="E47:E65" si="5">D47/C47*100</f>
        <v>51.034321416038573</v>
      </c>
      <c r="F47" s="28"/>
    </row>
    <row r="48" spans="1:6" ht="18" customHeight="1" x14ac:dyDescent="0.3">
      <c r="A48" s="16" t="s">
        <v>36</v>
      </c>
      <c r="B48" s="17" t="s">
        <v>154</v>
      </c>
      <c r="C48" s="18">
        <v>126387.5</v>
      </c>
      <c r="D48" s="18">
        <v>63193.7</v>
      </c>
      <c r="E48" s="50">
        <f t="shared" si="5"/>
        <v>49.999960439125701</v>
      </c>
      <c r="F48" s="19"/>
    </row>
    <row r="49" spans="1:6" x14ac:dyDescent="0.3">
      <c r="A49" s="16" t="s">
        <v>37</v>
      </c>
      <c r="B49" s="17" t="s">
        <v>165</v>
      </c>
      <c r="C49" s="18">
        <v>153506</v>
      </c>
      <c r="D49" s="18">
        <v>76753</v>
      </c>
      <c r="E49" s="50">
        <f t="shared" si="5"/>
        <v>50</v>
      </c>
      <c r="F49" s="19"/>
    </row>
    <row r="50" spans="1:6" hidden="1" x14ac:dyDescent="0.3">
      <c r="A50" s="16" t="s">
        <v>122</v>
      </c>
      <c r="B50" s="17" t="s">
        <v>191</v>
      </c>
      <c r="C50" s="18"/>
      <c r="D50" s="18">
        <v>0</v>
      </c>
      <c r="E50" s="50" t="e">
        <f t="shared" ref="E50" si="6">D50/C50*100</f>
        <v>#DIV/0!</v>
      </c>
      <c r="F50" s="19"/>
    </row>
    <row r="51" spans="1:6" ht="37.5" x14ac:dyDescent="0.3">
      <c r="A51" s="16" t="s">
        <v>164</v>
      </c>
      <c r="B51" s="17" t="s">
        <v>170</v>
      </c>
      <c r="C51" s="18">
        <v>20816.5</v>
      </c>
      <c r="D51" s="18">
        <v>7996.4</v>
      </c>
      <c r="E51" s="50">
        <f t="shared" si="5"/>
        <v>38.413758316719907</v>
      </c>
      <c r="F51" s="19"/>
    </row>
    <row r="52" spans="1:6" ht="56.25" hidden="1" x14ac:dyDescent="0.3">
      <c r="A52" s="16" t="s">
        <v>158</v>
      </c>
      <c r="B52" s="17" t="s">
        <v>166</v>
      </c>
      <c r="C52" s="20"/>
      <c r="D52" s="20"/>
      <c r="E52" s="50" t="e">
        <f t="shared" si="5"/>
        <v>#DIV/0!</v>
      </c>
      <c r="F52" s="19"/>
    </row>
    <row r="53" spans="1:6" ht="37.5" hidden="1" x14ac:dyDescent="0.3">
      <c r="A53" s="16" t="s">
        <v>163</v>
      </c>
      <c r="B53" s="17" t="s">
        <v>144</v>
      </c>
      <c r="C53" s="18"/>
      <c r="D53" s="18"/>
      <c r="E53" s="50"/>
      <c r="F53" s="19"/>
    </row>
    <row r="54" spans="1:6" hidden="1" x14ac:dyDescent="0.3">
      <c r="A54" s="16" t="s">
        <v>129</v>
      </c>
      <c r="B54" s="17" t="s">
        <v>124</v>
      </c>
      <c r="C54" s="18"/>
      <c r="D54" s="18"/>
      <c r="E54" s="50" t="e">
        <f t="shared" si="5"/>
        <v>#DIV/0!</v>
      </c>
      <c r="F54" s="19"/>
    </row>
    <row r="55" spans="1:6" hidden="1" x14ac:dyDescent="0.3">
      <c r="A55" s="16" t="s">
        <v>123</v>
      </c>
      <c r="B55" s="17" t="s">
        <v>124</v>
      </c>
      <c r="C55" s="18"/>
      <c r="D55" s="23"/>
      <c r="E55" s="50" t="e">
        <f t="shared" si="5"/>
        <v>#DIV/0!</v>
      </c>
      <c r="F55" s="19"/>
    </row>
    <row r="56" spans="1:6" x14ac:dyDescent="0.3">
      <c r="A56" s="16" t="s">
        <v>127</v>
      </c>
      <c r="B56" s="17" t="s">
        <v>167</v>
      </c>
      <c r="C56" s="18">
        <v>548.4</v>
      </c>
      <c r="D56" s="23">
        <v>548.4</v>
      </c>
      <c r="E56" s="50">
        <f t="shared" si="5"/>
        <v>100</v>
      </c>
      <c r="F56" s="19"/>
    </row>
    <row r="57" spans="1:6" x14ac:dyDescent="0.3">
      <c r="A57" s="16" t="s">
        <v>134</v>
      </c>
      <c r="B57" s="17" t="s">
        <v>153</v>
      </c>
      <c r="C57" s="18">
        <v>112.6</v>
      </c>
      <c r="D57" s="23">
        <v>112.6</v>
      </c>
      <c r="E57" s="50">
        <f t="shared" si="5"/>
        <v>100</v>
      </c>
      <c r="F57" s="19"/>
    </row>
    <row r="58" spans="1:6" hidden="1" x14ac:dyDescent="0.3">
      <c r="A58" s="16" t="s">
        <v>205</v>
      </c>
      <c r="B58" s="17" t="s">
        <v>208</v>
      </c>
      <c r="C58" s="18"/>
      <c r="D58" s="23"/>
      <c r="E58" s="50" t="e">
        <f t="shared" si="5"/>
        <v>#DIV/0!</v>
      </c>
      <c r="F58" s="19"/>
    </row>
    <row r="59" spans="1:6" x14ac:dyDescent="0.3">
      <c r="A59" s="16" t="s">
        <v>38</v>
      </c>
      <c r="B59" s="17" t="s">
        <v>152</v>
      </c>
      <c r="C59" s="18">
        <v>86966.1</v>
      </c>
      <c r="D59" s="23">
        <v>27668.6</v>
      </c>
      <c r="E59" s="50">
        <f t="shared" ref="E59" si="7">D59/C59*100</f>
        <v>31.815385535283287</v>
      </c>
      <c r="F59" s="19"/>
    </row>
    <row r="60" spans="1:6" ht="37.5" hidden="1" x14ac:dyDescent="0.3">
      <c r="A60" s="16" t="s">
        <v>39</v>
      </c>
      <c r="B60" s="17" t="s">
        <v>151</v>
      </c>
      <c r="C60" s="18"/>
      <c r="D60" s="20"/>
      <c r="E60" s="50"/>
      <c r="F60" s="19"/>
    </row>
    <row r="61" spans="1:6" x14ac:dyDescent="0.3">
      <c r="A61" s="16" t="s">
        <v>40</v>
      </c>
      <c r="B61" s="17" t="s">
        <v>150</v>
      </c>
      <c r="C61" s="18">
        <v>250162.1</v>
      </c>
      <c r="D61" s="18">
        <v>129565</v>
      </c>
      <c r="E61" s="50">
        <f t="shared" si="5"/>
        <v>51.792417796300882</v>
      </c>
      <c r="F61" s="19"/>
    </row>
    <row r="62" spans="1:6" ht="37.5" x14ac:dyDescent="0.3">
      <c r="A62" s="29" t="s">
        <v>41</v>
      </c>
      <c r="B62" s="17" t="s">
        <v>149</v>
      </c>
      <c r="C62" s="23">
        <v>5.3</v>
      </c>
      <c r="D62" s="23">
        <v>5.3</v>
      </c>
      <c r="E62" s="50">
        <f t="shared" si="5"/>
        <v>100</v>
      </c>
      <c r="F62" s="19"/>
    </row>
    <row r="63" spans="1:6" hidden="1" x14ac:dyDescent="0.3">
      <c r="A63" s="16" t="s">
        <v>145</v>
      </c>
      <c r="B63" s="17" t="s">
        <v>148</v>
      </c>
      <c r="C63" s="23"/>
      <c r="D63" s="18"/>
      <c r="E63" s="50" t="e">
        <f t="shared" ref="E63" si="8">D63/C63*100</f>
        <v>#DIV/0!</v>
      </c>
      <c r="F63" s="19"/>
    </row>
    <row r="64" spans="1:6" x14ac:dyDescent="0.3">
      <c r="A64" s="16" t="s">
        <v>42</v>
      </c>
      <c r="B64" s="17" t="s">
        <v>147</v>
      </c>
      <c r="C64" s="23">
        <v>943312.6</v>
      </c>
      <c r="D64" s="18">
        <v>552970</v>
      </c>
      <c r="E64" s="50">
        <f t="shared" si="5"/>
        <v>58.62001631272603</v>
      </c>
      <c r="F64" s="19"/>
    </row>
    <row r="65" spans="1:6" ht="38.25" customHeight="1" x14ac:dyDescent="0.3">
      <c r="A65" s="30" t="s">
        <v>43</v>
      </c>
      <c r="B65" s="17" t="s">
        <v>146</v>
      </c>
      <c r="C65" s="23">
        <v>11505.8</v>
      </c>
      <c r="D65" s="18">
        <v>5752.9</v>
      </c>
      <c r="E65" s="50">
        <f t="shared" si="5"/>
        <v>50</v>
      </c>
      <c r="F65" s="19"/>
    </row>
    <row r="66" spans="1:6" ht="38.25" customHeight="1" x14ac:dyDescent="0.3">
      <c r="A66" s="30" t="s">
        <v>213</v>
      </c>
      <c r="B66" s="17" t="s">
        <v>214</v>
      </c>
      <c r="C66" s="23">
        <v>4970.8999999999996</v>
      </c>
      <c r="D66" s="18">
        <v>3089.2</v>
      </c>
      <c r="E66" s="50">
        <f t="shared" ref="E66:E68" si="9">D66/C66*100</f>
        <v>62.145687903598947</v>
      </c>
      <c r="F66" s="19"/>
    </row>
    <row r="67" spans="1:6" ht="38.25" customHeight="1" x14ac:dyDescent="0.3">
      <c r="A67" s="30" t="s">
        <v>190</v>
      </c>
      <c r="B67" s="17" t="s">
        <v>169</v>
      </c>
      <c r="C67" s="23">
        <v>36213.1</v>
      </c>
      <c r="D67" s="18">
        <v>28468.6</v>
      </c>
      <c r="E67" s="50">
        <f t="shared" si="9"/>
        <v>78.614092690214306</v>
      </c>
      <c r="F67" s="19"/>
    </row>
    <row r="68" spans="1:6" ht="38.25" customHeight="1" x14ac:dyDescent="0.3">
      <c r="A68" s="30" t="s">
        <v>236</v>
      </c>
      <c r="B68" s="17" t="s">
        <v>168</v>
      </c>
      <c r="C68" s="23">
        <v>38064.6</v>
      </c>
      <c r="D68" s="18">
        <v>35283.599999999999</v>
      </c>
      <c r="E68" s="50">
        <f t="shared" si="9"/>
        <v>92.693999148815436</v>
      </c>
      <c r="F68" s="19"/>
    </row>
    <row r="69" spans="1:6" ht="21" customHeight="1" x14ac:dyDescent="0.3">
      <c r="A69" s="27" t="s">
        <v>44</v>
      </c>
      <c r="B69" s="31" t="s">
        <v>45</v>
      </c>
      <c r="C69" s="51">
        <f>SUM(C48:C68)</f>
        <v>1672571.5000000002</v>
      </c>
      <c r="D69" s="51">
        <f>SUM(D48:D68)</f>
        <v>931407.29999999993</v>
      </c>
      <c r="E69" s="50">
        <f>D69/C69*100</f>
        <v>55.687144017460533</v>
      </c>
      <c r="F69" s="32"/>
    </row>
    <row r="70" spans="1:6" ht="25.5" customHeight="1" x14ac:dyDescent="0.3">
      <c r="A70" s="55" t="s">
        <v>229</v>
      </c>
      <c r="B70" s="17" t="s">
        <v>228</v>
      </c>
      <c r="C70" s="23"/>
      <c r="D70" s="23">
        <v>-29</v>
      </c>
      <c r="E70" s="50"/>
      <c r="F70" s="32"/>
    </row>
    <row r="71" spans="1:6" ht="25.5" customHeight="1" x14ac:dyDescent="0.3">
      <c r="A71" s="55" t="s">
        <v>217</v>
      </c>
      <c r="B71" s="17" t="s">
        <v>159</v>
      </c>
      <c r="C71" s="23"/>
      <c r="D71" s="23">
        <v>-702</v>
      </c>
      <c r="E71" s="50"/>
      <c r="F71" s="32"/>
    </row>
    <row r="72" spans="1:6" ht="57" hidden="1" customHeight="1" x14ac:dyDescent="0.3">
      <c r="A72" s="55" t="s">
        <v>218</v>
      </c>
      <c r="B72" s="17" t="s">
        <v>219</v>
      </c>
      <c r="C72" s="23"/>
      <c r="D72" s="23"/>
      <c r="E72" s="50"/>
      <c r="F72" s="32"/>
    </row>
    <row r="73" spans="1:6" ht="37.5" hidden="1" x14ac:dyDescent="0.3">
      <c r="A73" s="33" t="s">
        <v>46</v>
      </c>
      <c r="B73" s="31" t="s">
        <v>155</v>
      </c>
      <c r="C73" s="23">
        <v>0</v>
      </c>
      <c r="D73" s="18"/>
      <c r="E73" s="50" t="s">
        <v>231</v>
      </c>
      <c r="F73" s="32"/>
    </row>
    <row r="74" spans="1:6" x14ac:dyDescent="0.3">
      <c r="A74" s="27" t="s">
        <v>47</v>
      </c>
      <c r="B74" s="31"/>
      <c r="C74" s="49">
        <f>C47+C69+C70+C71+C73</f>
        <v>1896554.1</v>
      </c>
      <c r="D74" s="49">
        <f>D47+D69+D70+D71+D72+D73</f>
        <v>1044984.2999999999</v>
      </c>
      <c r="E74" s="50">
        <f>D74/C74*100</f>
        <v>55.099103157668949</v>
      </c>
      <c r="F74" s="32"/>
    </row>
    <row r="75" spans="1:6" ht="26.25" customHeight="1" x14ac:dyDescent="0.25">
      <c r="A75" s="59" t="s">
        <v>119</v>
      </c>
      <c r="B75" s="60"/>
      <c r="C75" s="60"/>
      <c r="D75" s="60"/>
      <c r="E75" s="61"/>
    </row>
    <row r="76" spans="1:6" ht="19.5" customHeight="1" x14ac:dyDescent="0.25">
      <c r="A76" s="38" t="s">
        <v>48</v>
      </c>
      <c r="B76" s="39" t="s">
        <v>79</v>
      </c>
      <c r="C76" s="37">
        <f>SUM(C77:C84)</f>
        <v>146985.9</v>
      </c>
      <c r="D76" s="37">
        <f>SUM(D77:D84)</f>
        <v>71278.299999999988</v>
      </c>
      <c r="E76" s="40">
        <f>IF(C76=0," ",D76/C76*100)</f>
        <v>48.493290853068217</v>
      </c>
    </row>
    <row r="77" spans="1:6" ht="23.25" customHeight="1" x14ac:dyDescent="0.25">
      <c r="A77" s="41" t="s">
        <v>179</v>
      </c>
      <c r="B77" s="39" t="s">
        <v>80</v>
      </c>
      <c r="C77" s="42">
        <v>5103.8999999999996</v>
      </c>
      <c r="D77" s="42">
        <v>3278.8</v>
      </c>
      <c r="E77" s="43">
        <f>IF(C77=0," ",D77/C77*100)</f>
        <v>64.241070553890168</v>
      </c>
    </row>
    <row r="78" spans="1:6" ht="22.5" customHeight="1" x14ac:dyDescent="0.25">
      <c r="A78" s="41" t="s">
        <v>180</v>
      </c>
      <c r="B78" s="39" t="s">
        <v>81</v>
      </c>
      <c r="C78" s="42">
        <v>7389</v>
      </c>
      <c r="D78" s="42">
        <v>3700.8</v>
      </c>
      <c r="E78" s="43">
        <f>IF(C78=0," ",D78/C78*100)</f>
        <v>50.085261875761269</v>
      </c>
    </row>
    <row r="79" spans="1:6" ht="37.5" x14ac:dyDescent="0.25">
      <c r="A79" s="41" t="s">
        <v>181</v>
      </c>
      <c r="B79" s="39" t="s">
        <v>82</v>
      </c>
      <c r="C79" s="42">
        <v>78360.2</v>
      </c>
      <c r="D79" s="44">
        <v>38168</v>
      </c>
      <c r="E79" s="43">
        <f>IF(C79=0," ",D79/C79*100)</f>
        <v>48.708400437977446</v>
      </c>
    </row>
    <row r="80" spans="1:6" x14ac:dyDescent="0.25">
      <c r="A80" s="41" t="s">
        <v>49</v>
      </c>
      <c r="B80" s="39" t="s">
        <v>83</v>
      </c>
      <c r="C80" s="42">
        <v>5.3</v>
      </c>
      <c r="D80" s="42">
        <v>2.6</v>
      </c>
      <c r="E80" s="43">
        <f>IF(C80=0," ",D80/C80*100)</f>
        <v>49.056603773584911</v>
      </c>
    </row>
    <row r="81" spans="1:5" x14ac:dyDescent="0.25">
      <c r="A81" s="41" t="s">
        <v>182</v>
      </c>
      <c r="B81" s="39" t="s">
        <v>84</v>
      </c>
      <c r="C81" s="42">
        <v>35015.300000000003</v>
      </c>
      <c r="D81" s="42">
        <v>16533.7</v>
      </c>
      <c r="E81" s="43">
        <f t="shared" ref="E81:E122" si="10">IF(C81=0," ",D81/C81*100)</f>
        <v>47.218501626431873</v>
      </c>
    </row>
    <row r="82" spans="1:5" hidden="1" x14ac:dyDescent="0.25">
      <c r="A82" s="41" t="s">
        <v>50</v>
      </c>
      <c r="B82" s="39" t="s">
        <v>85</v>
      </c>
      <c r="C82" s="42"/>
      <c r="D82" s="42"/>
      <c r="E82" s="43" t="str">
        <f t="shared" si="10"/>
        <v xml:space="preserve"> </v>
      </c>
    </row>
    <row r="83" spans="1:5" x14ac:dyDescent="0.25">
      <c r="A83" s="41" t="s">
        <v>51</v>
      </c>
      <c r="B83" s="39" t="s">
        <v>86</v>
      </c>
      <c r="C83" s="42">
        <v>1000</v>
      </c>
      <c r="D83" s="42"/>
      <c r="E83" s="43">
        <f t="shared" si="10"/>
        <v>0</v>
      </c>
    </row>
    <row r="84" spans="1:5" x14ac:dyDescent="0.25">
      <c r="A84" s="41" t="s">
        <v>52</v>
      </c>
      <c r="B84" s="39" t="s">
        <v>87</v>
      </c>
      <c r="C84" s="42">
        <v>20112.2</v>
      </c>
      <c r="D84" s="44">
        <v>9594.4</v>
      </c>
      <c r="E84" s="43">
        <f t="shared" si="10"/>
        <v>47.704378436968604</v>
      </c>
    </row>
    <row r="85" spans="1:5" x14ac:dyDescent="0.25">
      <c r="A85" s="38" t="s">
        <v>53</v>
      </c>
      <c r="B85" s="39" t="s">
        <v>88</v>
      </c>
      <c r="C85" s="37">
        <f>SUM(C86:C87)</f>
        <v>11961.8</v>
      </c>
      <c r="D85" s="37">
        <f>SUM(D86:D87)</f>
        <v>5518.5</v>
      </c>
      <c r="E85" s="40">
        <f t="shared" si="10"/>
        <v>46.134361049340406</v>
      </c>
    </row>
    <row r="86" spans="1:5" x14ac:dyDescent="0.25">
      <c r="A86" s="41" t="s">
        <v>203</v>
      </c>
      <c r="B86" s="39" t="s">
        <v>204</v>
      </c>
      <c r="C86" s="42">
        <v>11856.8</v>
      </c>
      <c r="D86" s="42">
        <v>5450.7</v>
      </c>
      <c r="E86" s="43">
        <f t="shared" si="10"/>
        <v>45.971088320626144</v>
      </c>
    </row>
    <row r="87" spans="1:5" x14ac:dyDescent="0.25">
      <c r="A87" s="41" t="s">
        <v>54</v>
      </c>
      <c r="B87" s="39" t="s">
        <v>89</v>
      </c>
      <c r="C87" s="42">
        <v>105</v>
      </c>
      <c r="D87" s="42">
        <v>67.8</v>
      </c>
      <c r="E87" s="43">
        <f t="shared" si="10"/>
        <v>64.571428571428569</v>
      </c>
    </row>
    <row r="88" spans="1:5" x14ac:dyDescent="0.25">
      <c r="A88" s="38" t="s">
        <v>55</v>
      </c>
      <c r="B88" s="39" t="s">
        <v>90</v>
      </c>
      <c r="C88" s="37">
        <f>C91+C89+C92+C90</f>
        <v>2124</v>
      </c>
      <c r="D88" s="37">
        <f>D89+D91+D92</f>
        <v>1108.5999999999999</v>
      </c>
      <c r="E88" s="40">
        <f t="shared" si="10"/>
        <v>52.193973634651591</v>
      </c>
    </row>
    <row r="89" spans="1:5" x14ac:dyDescent="0.25">
      <c r="A89" s="41" t="s">
        <v>56</v>
      </c>
      <c r="B89" s="39" t="s">
        <v>91</v>
      </c>
      <c r="C89" s="42">
        <v>50</v>
      </c>
      <c r="D89" s="44">
        <v>42.8</v>
      </c>
      <c r="E89" s="43">
        <f t="shared" si="10"/>
        <v>85.6</v>
      </c>
    </row>
    <row r="90" spans="1:5" hidden="1" x14ac:dyDescent="0.25">
      <c r="A90" s="41" t="s">
        <v>138</v>
      </c>
      <c r="B90" s="39" t="s">
        <v>139</v>
      </c>
      <c r="C90" s="42"/>
      <c r="D90" s="44">
        <v>0</v>
      </c>
      <c r="E90" s="43"/>
    </row>
    <row r="91" spans="1:5" x14ac:dyDescent="0.25">
      <c r="A91" s="41" t="s">
        <v>57</v>
      </c>
      <c r="B91" s="39" t="s">
        <v>92</v>
      </c>
      <c r="C91" s="42">
        <v>1969</v>
      </c>
      <c r="D91" s="44">
        <v>975.1</v>
      </c>
      <c r="E91" s="43">
        <f t="shared" si="10"/>
        <v>49.522600304723213</v>
      </c>
    </row>
    <row r="92" spans="1:5" x14ac:dyDescent="0.25">
      <c r="A92" s="41" t="s">
        <v>58</v>
      </c>
      <c r="B92" s="39" t="s">
        <v>93</v>
      </c>
      <c r="C92" s="42">
        <v>105</v>
      </c>
      <c r="D92" s="44">
        <v>90.7</v>
      </c>
      <c r="E92" s="43">
        <f t="shared" si="10"/>
        <v>86.38095238095238</v>
      </c>
    </row>
    <row r="93" spans="1:5" x14ac:dyDescent="0.25">
      <c r="A93" s="38" t="s">
        <v>59</v>
      </c>
      <c r="B93" s="39" t="s">
        <v>94</v>
      </c>
      <c r="C93" s="37">
        <f>C94+C95+C96</f>
        <v>28527</v>
      </c>
      <c r="D93" s="37">
        <f>D94+D95+D96</f>
        <v>12289.5</v>
      </c>
      <c r="E93" s="40">
        <f t="shared" si="10"/>
        <v>43.080239772846781</v>
      </c>
    </row>
    <row r="94" spans="1:5" x14ac:dyDescent="0.25">
      <c r="A94" s="41" t="s">
        <v>60</v>
      </c>
      <c r="B94" s="39" t="s">
        <v>95</v>
      </c>
      <c r="C94" s="42">
        <v>60</v>
      </c>
      <c r="D94" s="44"/>
      <c r="E94" s="43">
        <f t="shared" si="10"/>
        <v>0</v>
      </c>
    </row>
    <row r="95" spans="1:5" hidden="1" x14ac:dyDescent="0.25">
      <c r="A95" s="41" t="s">
        <v>61</v>
      </c>
      <c r="B95" s="39" t="s">
        <v>96</v>
      </c>
      <c r="C95" s="42"/>
      <c r="D95" s="44">
        <v>0</v>
      </c>
      <c r="E95" s="43" t="str">
        <f t="shared" si="10"/>
        <v xml:space="preserve"> </v>
      </c>
    </row>
    <row r="96" spans="1:5" x14ac:dyDescent="0.25">
      <c r="A96" s="41" t="s">
        <v>136</v>
      </c>
      <c r="B96" s="39" t="s">
        <v>137</v>
      </c>
      <c r="C96" s="42">
        <v>28467</v>
      </c>
      <c r="D96" s="44">
        <v>12289.5</v>
      </c>
      <c r="E96" s="43">
        <f t="shared" si="10"/>
        <v>43.171040151754667</v>
      </c>
    </row>
    <row r="97" spans="1:5" x14ac:dyDescent="0.25">
      <c r="A97" s="38" t="s">
        <v>192</v>
      </c>
      <c r="B97" s="39" t="s">
        <v>194</v>
      </c>
      <c r="C97" s="37">
        <f>C98</f>
        <v>2203.3000000000002</v>
      </c>
      <c r="D97" s="37">
        <f>D98</f>
        <v>1316.9</v>
      </c>
      <c r="E97" s="43">
        <f t="shared" si="10"/>
        <v>59.769436753959972</v>
      </c>
    </row>
    <row r="98" spans="1:5" x14ac:dyDescent="0.25">
      <c r="A98" s="41" t="s">
        <v>193</v>
      </c>
      <c r="B98" s="39" t="s">
        <v>195</v>
      </c>
      <c r="C98" s="42">
        <v>2203.3000000000002</v>
      </c>
      <c r="D98" s="44">
        <v>1316.9</v>
      </c>
      <c r="E98" s="43">
        <f t="shared" si="10"/>
        <v>59.769436753959972</v>
      </c>
    </row>
    <row r="99" spans="1:5" x14ac:dyDescent="0.25">
      <c r="A99" s="38" t="s">
        <v>62</v>
      </c>
      <c r="B99" s="39" t="s">
        <v>97</v>
      </c>
      <c r="C99" s="37">
        <f>C100+C101+C102+C104+C105+C103</f>
        <v>1314140.8</v>
      </c>
      <c r="D99" s="37">
        <f>D100+D101+D102+D104+D105+D103</f>
        <v>734820</v>
      </c>
      <c r="E99" s="40">
        <f t="shared" si="10"/>
        <v>55.916382780292636</v>
      </c>
    </row>
    <row r="100" spans="1:5" x14ac:dyDescent="0.25">
      <c r="A100" s="41" t="s">
        <v>63</v>
      </c>
      <c r="B100" s="39" t="s">
        <v>98</v>
      </c>
      <c r="C100" s="42">
        <v>332653.40000000002</v>
      </c>
      <c r="D100" s="44">
        <v>183605.7</v>
      </c>
      <c r="E100" s="43">
        <f t="shared" si="10"/>
        <v>55.194295323601082</v>
      </c>
    </row>
    <row r="101" spans="1:5" x14ac:dyDescent="0.25">
      <c r="A101" s="41" t="s">
        <v>64</v>
      </c>
      <c r="B101" s="39" t="s">
        <v>99</v>
      </c>
      <c r="C101" s="42">
        <v>844807.3</v>
      </c>
      <c r="D101" s="44">
        <v>482658.1</v>
      </c>
      <c r="E101" s="43">
        <f t="shared" si="10"/>
        <v>57.132330651025384</v>
      </c>
    </row>
    <row r="102" spans="1:5" x14ac:dyDescent="0.25">
      <c r="A102" s="41" t="s">
        <v>174</v>
      </c>
      <c r="B102" s="39" t="s">
        <v>100</v>
      </c>
      <c r="C102" s="42">
        <v>54311.199999999997</v>
      </c>
      <c r="D102" s="44">
        <v>27432.7</v>
      </c>
      <c r="E102" s="43">
        <f t="shared" si="10"/>
        <v>50.510207839267039</v>
      </c>
    </row>
    <row r="103" spans="1:5" x14ac:dyDescent="0.25">
      <c r="A103" s="41" t="s">
        <v>175</v>
      </c>
      <c r="B103" s="39" t="s">
        <v>140</v>
      </c>
      <c r="C103" s="42">
        <v>30</v>
      </c>
      <c r="D103" s="44">
        <v>14.4</v>
      </c>
      <c r="E103" s="43">
        <f t="shared" si="10"/>
        <v>48.000000000000007</v>
      </c>
    </row>
    <row r="104" spans="1:5" x14ac:dyDescent="0.25">
      <c r="A104" s="41" t="s">
        <v>176</v>
      </c>
      <c r="B104" s="39" t="s">
        <v>101</v>
      </c>
      <c r="C104" s="42">
        <v>212</v>
      </c>
      <c r="D104" s="44"/>
      <c r="E104" s="43">
        <f t="shared" si="10"/>
        <v>0</v>
      </c>
    </row>
    <row r="105" spans="1:5" x14ac:dyDescent="0.25">
      <c r="A105" s="41" t="s">
        <v>65</v>
      </c>
      <c r="B105" s="39" t="s">
        <v>102</v>
      </c>
      <c r="C105" s="44">
        <v>82126.899999999994</v>
      </c>
      <c r="D105" s="44">
        <v>41109.1</v>
      </c>
      <c r="E105" s="43">
        <f t="shared" si="10"/>
        <v>50.055584710977776</v>
      </c>
    </row>
    <row r="106" spans="1:5" x14ac:dyDescent="0.25">
      <c r="A106" s="38" t="s">
        <v>177</v>
      </c>
      <c r="B106" s="39" t="s">
        <v>103</v>
      </c>
      <c r="C106" s="37">
        <f>C107+C108</f>
        <v>90090.7</v>
      </c>
      <c r="D106" s="37">
        <f>D107+D108</f>
        <v>41409.800000000003</v>
      </c>
      <c r="E106" s="40">
        <f t="shared" si="10"/>
        <v>45.964566819882634</v>
      </c>
    </row>
    <row r="107" spans="1:5" x14ac:dyDescent="0.25">
      <c r="A107" s="41" t="s">
        <v>66</v>
      </c>
      <c r="B107" s="39" t="s">
        <v>104</v>
      </c>
      <c r="C107" s="42">
        <v>62737.4</v>
      </c>
      <c r="D107" s="42">
        <v>29533.599999999999</v>
      </c>
      <c r="E107" s="43">
        <f t="shared" si="10"/>
        <v>47.074950507990444</v>
      </c>
    </row>
    <row r="108" spans="1:5" x14ac:dyDescent="0.25">
      <c r="A108" s="41" t="s">
        <v>178</v>
      </c>
      <c r="B108" s="39" t="s">
        <v>105</v>
      </c>
      <c r="C108" s="42">
        <v>27353.3</v>
      </c>
      <c r="D108" s="42">
        <v>11876.2</v>
      </c>
      <c r="E108" s="43">
        <f t="shared" si="10"/>
        <v>43.417796024611292</v>
      </c>
    </row>
    <row r="109" spans="1:5" x14ac:dyDescent="0.25">
      <c r="A109" s="38" t="s">
        <v>67</v>
      </c>
      <c r="B109" s="39" t="s">
        <v>106</v>
      </c>
      <c r="C109" s="37">
        <f>C110+C111+C113+C112</f>
        <v>27338.9</v>
      </c>
      <c r="D109" s="37">
        <f>D110+D111+D113+D112</f>
        <v>13572.900000000001</v>
      </c>
      <c r="E109" s="40">
        <f t="shared" si="10"/>
        <v>49.646840216687579</v>
      </c>
    </row>
    <row r="110" spans="1:5" x14ac:dyDescent="0.25">
      <c r="A110" s="41" t="s">
        <v>68</v>
      </c>
      <c r="B110" s="39" t="s">
        <v>107</v>
      </c>
      <c r="C110" s="42">
        <v>9719</v>
      </c>
      <c r="D110" s="42">
        <v>4836.6000000000004</v>
      </c>
      <c r="E110" s="43">
        <f t="shared" si="10"/>
        <v>49.764379051342736</v>
      </c>
    </row>
    <row r="111" spans="1:5" x14ac:dyDescent="0.25">
      <c r="A111" s="41" t="s">
        <v>69</v>
      </c>
      <c r="B111" s="39" t="s">
        <v>108</v>
      </c>
      <c r="C111" s="42">
        <v>1487.5</v>
      </c>
      <c r="D111" s="44">
        <v>1224.2</v>
      </c>
      <c r="E111" s="43">
        <f t="shared" si="10"/>
        <v>82.299159663865552</v>
      </c>
    </row>
    <row r="112" spans="1:5" x14ac:dyDescent="0.25">
      <c r="A112" s="41" t="s">
        <v>70</v>
      </c>
      <c r="B112" s="39" t="s">
        <v>109</v>
      </c>
      <c r="C112" s="42">
        <v>13386.4</v>
      </c>
      <c r="D112" s="42">
        <v>5887.2</v>
      </c>
      <c r="E112" s="43">
        <f t="shared" si="10"/>
        <v>43.978963724376982</v>
      </c>
    </row>
    <row r="113" spans="1:5" x14ac:dyDescent="0.25">
      <c r="A113" s="41" t="s">
        <v>71</v>
      </c>
      <c r="B113" s="39" t="s">
        <v>110</v>
      </c>
      <c r="C113" s="42">
        <v>2746</v>
      </c>
      <c r="D113" s="42">
        <v>1624.9</v>
      </c>
      <c r="E113" s="43">
        <f t="shared" si="10"/>
        <v>59.173343044428265</v>
      </c>
    </row>
    <row r="114" spans="1:5" x14ac:dyDescent="0.25">
      <c r="A114" s="38" t="s">
        <v>72</v>
      </c>
      <c r="B114" s="39" t="s">
        <v>111</v>
      </c>
      <c r="C114" s="37">
        <f>C115+C116</f>
        <v>22673.1</v>
      </c>
      <c r="D114" s="37">
        <f>D115+D116</f>
        <v>11964.7</v>
      </c>
      <c r="E114" s="40">
        <f t="shared" si="10"/>
        <v>52.770463677221038</v>
      </c>
    </row>
    <row r="115" spans="1:5" hidden="1" x14ac:dyDescent="0.25">
      <c r="A115" s="41" t="s">
        <v>73</v>
      </c>
      <c r="B115" s="39" t="s">
        <v>112</v>
      </c>
      <c r="C115" s="42"/>
      <c r="D115" s="42"/>
      <c r="E115" s="43" t="str">
        <f t="shared" si="10"/>
        <v xml:space="preserve"> </v>
      </c>
    </row>
    <row r="116" spans="1:5" x14ac:dyDescent="0.25">
      <c r="A116" s="41" t="s">
        <v>235</v>
      </c>
      <c r="B116" s="39" t="s">
        <v>234</v>
      </c>
      <c r="C116" s="42">
        <v>22673.1</v>
      </c>
      <c r="D116" s="42">
        <v>11964.7</v>
      </c>
      <c r="E116" s="43"/>
    </row>
    <row r="117" spans="1:5" hidden="1" x14ac:dyDescent="0.25">
      <c r="A117" s="38" t="s">
        <v>74</v>
      </c>
      <c r="B117" s="39" t="s">
        <v>113</v>
      </c>
      <c r="C117" s="37">
        <f>C118</f>
        <v>0</v>
      </c>
      <c r="D117" s="37">
        <f>D118</f>
        <v>0</v>
      </c>
      <c r="E117" s="40" t="str">
        <f t="shared" si="10"/>
        <v xml:space="preserve"> </v>
      </c>
    </row>
    <row r="118" spans="1:5" hidden="1" x14ac:dyDescent="0.25">
      <c r="A118" s="41" t="s">
        <v>75</v>
      </c>
      <c r="B118" s="39" t="s">
        <v>114</v>
      </c>
      <c r="C118" s="42">
        <v>0</v>
      </c>
      <c r="D118" s="42">
        <v>0</v>
      </c>
      <c r="E118" s="43" t="str">
        <f t="shared" si="10"/>
        <v xml:space="preserve"> </v>
      </c>
    </row>
    <row r="119" spans="1:5" x14ac:dyDescent="0.25">
      <c r="A119" s="38" t="s">
        <v>172</v>
      </c>
      <c r="B119" s="39" t="s">
        <v>115</v>
      </c>
      <c r="C119" s="37">
        <f>C120+C121</f>
        <v>271531.7</v>
      </c>
      <c r="D119" s="37">
        <f>D120+D121</f>
        <v>133723.1</v>
      </c>
      <c r="E119" s="40">
        <f t="shared" si="10"/>
        <v>49.247693731523796</v>
      </c>
    </row>
    <row r="120" spans="1:5" x14ac:dyDescent="0.25">
      <c r="A120" s="41" t="s">
        <v>173</v>
      </c>
      <c r="B120" s="39" t="s">
        <v>116</v>
      </c>
      <c r="C120" s="42">
        <v>239811.1</v>
      </c>
      <c r="D120" s="42">
        <v>124743.9</v>
      </c>
      <c r="E120" s="43">
        <f t="shared" si="10"/>
        <v>52.017567160152304</v>
      </c>
    </row>
    <row r="121" spans="1:5" x14ac:dyDescent="0.25">
      <c r="A121" s="41" t="s">
        <v>76</v>
      </c>
      <c r="B121" s="39" t="s">
        <v>117</v>
      </c>
      <c r="C121" s="42">
        <v>31720.6</v>
      </c>
      <c r="D121" s="42">
        <v>8979.2000000000007</v>
      </c>
      <c r="E121" s="43">
        <f t="shared" si="10"/>
        <v>28.307156863363243</v>
      </c>
    </row>
    <row r="122" spans="1:5" x14ac:dyDescent="0.25">
      <c r="A122" s="36" t="s">
        <v>77</v>
      </c>
      <c r="B122" s="45" t="s">
        <v>118</v>
      </c>
      <c r="C122" s="37">
        <f>C76+C85+C88+C93+C99+C106+C109+C114+C119+C117+C97</f>
        <v>1917577.2</v>
      </c>
      <c r="D122" s="37">
        <f>D76+D85+D88+D93+D99+D106+D109+D114+D119+D117+D97</f>
        <v>1027002.3</v>
      </c>
      <c r="E122" s="40">
        <f t="shared" si="10"/>
        <v>53.557285724924142</v>
      </c>
    </row>
    <row r="123" spans="1:5" x14ac:dyDescent="0.3">
      <c r="A123" s="46" t="s">
        <v>78</v>
      </c>
      <c r="B123" s="47"/>
      <c r="C123" s="48">
        <f>C74-C122</f>
        <v>-21023.09999999986</v>
      </c>
      <c r="D123" s="48">
        <f>D74-D122</f>
        <v>17981.999999999884</v>
      </c>
      <c r="E123" s="40"/>
    </row>
    <row r="126" spans="1:5" x14ac:dyDescent="0.3">
      <c r="A126" s="34" t="s">
        <v>237</v>
      </c>
      <c r="C126" s="53" t="s">
        <v>238</v>
      </c>
    </row>
    <row r="127" spans="1:5" ht="5.25" hidden="1" customHeight="1" x14ac:dyDescent="0.3"/>
    <row r="128" spans="1:5" hidden="1" x14ac:dyDescent="0.3"/>
    <row r="129" spans="3:4" x14ac:dyDescent="0.3">
      <c r="C129" s="6">
        <f>C74-C122</f>
        <v>-21023.09999999986</v>
      </c>
      <c r="D129" s="6">
        <f>D74-D122</f>
        <v>17981.999999999884</v>
      </c>
    </row>
  </sheetData>
  <mergeCells count="2">
    <mergeCell ref="A1:E1"/>
    <mergeCell ref="A75:E75"/>
  </mergeCells>
  <pageMargins left="0.39370078740157483" right="0.19685039370078741" top="0.59055118110236227" bottom="0.39370078740157483" header="0.19685039370078741" footer="0.19685039370078741"/>
  <pageSetup paperSize="9" scale="48" fitToHeight="0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BreakPreview" zoomScale="70" zoomScaleNormal="90" zoomScaleSheetLayoutView="70" workbookViewId="0">
      <selection activeCell="E7" sqref="E7"/>
    </sheetView>
  </sheetViews>
  <sheetFormatPr defaultRowHeight="18.75" x14ac:dyDescent="0.3"/>
  <cols>
    <col min="1" max="1" width="150.42578125" style="34" customWidth="1"/>
    <col min="2" max="2" width="35.42578125" style="35" customWidth="1"/>
    <col min="3" max="3" width="27.42578125" style="6" customWidth="1"/>
    <col min="4" max="4" width="28.7109375" style="6" customWidth="1"/>
    <col min="5" max="5" width="22.5703125" style="2" customWidth="1"/>
    <col min="6" max="6" width="27.42578125" style="6" customWidth="1"/>
    <col min="7" max="16384" width="9.140625" style="2"/>
  </cols>
  <sheetData>
    <row r="1" spans="1:6" ht="40.5" customHeight="1" x14ac:dyDescent="0.35">
      <c r="A1" s="57" t="s">
        <v>239</v>
      </c>
      <c r="B1" s="58"/>
      <c r="C1" s="58"/>
      <c r="D1" s="58"/>
      <c r="E1" s="58"/>
      <c r="F1" s="1"/>
    </row>
    <row r="2" spans="1:6" ht="28.5" customHeight="1" x14ac:dyDescent="0.3">
      <c r="A2" s="3"/>
      <c r="B2" s="4"/>
      <c r="C2" s="5"/>
      <c r="E2" s="7" t="s">
        <v>0</v>
      </c>
      <c r="F2" s="5"/>
    </row>
    <row r="3" spans="1:6" ht="44.25" customHeight="1" x14ac:dyDescent="0.25">
      <c r="A3" s="8" t="s">
        <v>1</v>
      </c>
      <c r="B3" s="9" t="s">
        <v>2</v>
      </c>
      <c r="C3" s="10" t="s">
        <v>233</v>
      </c>
      <c r="D3" s="11" t="s">
        <v>240</v>
      </c>
      <c r="E3" s="12" t="s">
        <v>232</v>
      </c>
      <c r="F3" s="10" t="s">
        <v>233</v>
      </c>
    </row>
    <row r="4" spans="1:6" x14ac:dyDescent="0.3">
      <c r="A4" s="8" t="s">
        <v>3</v>
      </c>
      <c r="B4" s="14"/>
      <c r="C4" s="49">
        <f>SUM(C5:C13)</f>
        <v>209164.59999999998</v>
      </c>
      <c r="D4" s="49">
        <f>SUM(D5:D13)</f>
        <v>77790.7</v>
      </c>
      <c r="E4" s="50">
        <f t="shared" ref="E4:E35" si="0">D4/C4*100</f>
        <v>37.191140374614065</v>
      </c>
      <c r="F4" s="49">
        <f>SUM(F5:F13)</f>
        <v>210164.59999999998</v>
      </c>
    </row>
    <row r="5" spans="1:6" x14ac:dyDescent="0.3">
      <c r="A5" s="16" t="s">
        <v>4</v>
      </c>
      <c r="B5" s="17" t="s">
        <v>5</v>
      </c>
      <c r="C5" s="18">
        <v>167024.1</v>
      </c>
      <c r="D5" s="18">
        <v>53384.9</v>
      </c>
      <c r="E5" s="50">
        <f t="shared" si="0"/>
        <v>31.962393451004971</v>
      </c>
      <c r="F5" s="18">
        <v>167024.1</v>
      </c>
    </row>
    <row r="6" spans="1:6" x14ac:dyDescent="0.3">
      <c r="A6" s="16" t="s">
        <v>6</v>
      </c>
      <c r="B6" s="17" t="s">
        <v>7</v>
      </c>
      <c r="C6" s="18">
        <v>32732.3</v>
      </c>
      <c r="D6" s="20">
        <v>16805.099999999999</v>
      </c>
      <c r="E6" s="50">
        <f t="shared" si="0"/>
        <v>51.341030113985262</v>
      </c>
      <c r="F6" s="18">
        <v>32732.3</v>
      </c>
    </row>
    <row r="7" spans="1:6" x14ac:dyDescent="0.3">
      <c r="A7" s="16" t="s">
        <v>8</v>
      </c>
      <c r="B7" s="17" t="s">
        <v>9</v>
      </c>
      <c r="C7" s="18"/>
      <c r="D7" s="20">
        <v>15.2</v>
      </c>
      <c r="E7" s="50"/>
      <c r="F7" s="18"/>
    </row>
    <row r="8" spans="1:6" x14ac:dyDescent="0.3">
      <c r="A8" s="16" t="s">
        <v>10</v>
      </c>
      <c r="B8" s="17" t="s">
        <v>11</v>
      </c>
      <c r="C8" s="18">
        <v>195.1</v>
      </c>
      <c r="D8" s="18">
        <v>64.400000000000006</v>
      </c>
      <c r="E8" s="50">
        <f>D8/C8*100</f>
        <v>33.008713480266536</v>
      </c>
      <c r="F8" s="18">
        <v>195.1</v>
      </c>
    </row>
    <row r="9" spans="1:6" ht="41.25" customHeight="1" x14ac:dyDescent="0.3">
      <c r="A9" s="16" t="s">
        <v>121</v>
      </c>
      <c r="B9" s="17" t="s">
        <v>120</v>
      </c>
      <c r="C9" s="18">
        <v>4396.8</v>
      </c>
      <c r="D9" s="18">
        <v>5304.3</v>
      </c>
      <c r="E9" s="50">
        <f t="shared" si="0"/>
        <v>120.64001091703057</v>
      </c>
      <c r="F9" s="18">
        <v>5396.8</v>
      </c>
    </row>
    <row r="10" spans="1:6" hidden="1" x14ac:dyDescent="0.3">
      <c r="A10" s="16" t="s">
        <v>130</v>
      </c>
      <c r="B10" s="17" t="s">
        <v>131</v>
      </c>
      <c r="C10" s="18"/>
      <c r="D10" s="18"/>
      <c r="E10" s="50" t="e">
        <f t="shared" si="0"/>
        <v>#DIV/0!</v>
      </c>
      <c r="F10" s="18"/>
    </row>
    <row r="11" spans="1:6" ht="24" customHeight="1" x14ac:dyDescent="0.3">
      <c r="A11" s="16" t="s">
        <v>12</v>
      </c>
      <c r="B11" s="17" t="s">
        <v>13</v>
      </c>
      <c r="C11" s="18">
        <v>4816.3</v>
      </c>
      <c r="D11" s="18">
        <v>2176.8000000000002</v>
      </c>
      <c r="E11" s="50">
        <f>D11/C11*100</f>
        <v>45.196520150322868</v>
      </c>
      <c r="F11" s="18">
        <v>4816.3</v>
      </c>
    </row>
    <row r="12" spans="1:6" x14ac:dyDescent="0.3">
      <c r="A12" s="16" t="s">
        <v>157</v>
      </c>
      <c r="B12" s="17" t="s">
        <v>135</v>
      </c>
      <c r="C12" s="18"/>
      <c r="D12" s="18">
        <v>40</v>
      </c>
      <c r="E12" s="50"/>
      <c r="F12" s="18"/>
    </row>
    <row r="13" spans="1:6" hidden="1" x14ac:dyDescent="0.3">
      <c r="A13" s="16" t="s">
        <v>184</v>
      </c>
      <c r="B13" s="17" t="s">
        <v>185</v>
      </c>
      <c r="C13" s="18"/>
      <c r="D13" s="18"/>
      <c r="E13" s="50" t="e">
        <f t="shared" ref="E13" si="1">D13/C13*100</f>
        <v>#DIV/0!</v>
      </c>
      <c r="F13" s="18"/>
    </row>
    <row r="14" spans="1:6" x14ac:dyDescent="0.3">
      <c r="A14" s="8" t="s">
        <v>14</v>
      </c>
      <c r="B14" s="17"/>
      <c r="C14" s="51">
        <f>SUM(C16:C46)</f>
        <v>13567.999999999998</v>
      </c>
      <c r="D14" s="51">
        <f>SUM(D15:D46)</f>
        <v>6872.2</v>
      </c>
      <c r="E14" s="50">
        <f t="shared" si="0"/>
        <v>50.650058962264154</v>
      </c>
      <c r="F14" s="51">
        <f>SUM(F16:F46)</f>
        <v>13567.999999999998</v>
      </c>
    </row>
    <row r="15" spans="1:6" ht="41.25" hidden="1" customHeight="1" x14ac:dyDescent="0.3">
      <c r="A15" s="16" t="s">
        <v>209</v>
      </c>
      <c r="B15" s="17" t="s">
        <v>210</v>
      </c>
      <c r="C15" s="18"/>
      <c r="D15" s="20"/>
      <c r="E15" s="50">
        <v>0</v>
      </c>
      <c r="F15" s="18"/>
    </row>
    <row r="16" spans="1:6" ht="41.25" customHeight="1" x14ac:dyDescent="0.3">
      <c r="A16" s="16" t="s">
        <v>15</v>
      </c>
      <c r="B16" s="17" t="s">
        <v>16</v>
      </c>
      <c r="C16" s="18">
        <v>5767.8</v>
      </c>
      <c r="D16" s="20">
        <v>2195.9</v>
      </c>
      <c r="E16" s="50">
        <f>D16/C16*100</f>
        <v>38.071708450362358</v>
      </c>
      <c r="F16" s="18">
        <v>5767.8</v>
      </c>
    </row>
    <row r="17" spans="1:6" ht="37.5" customHeight="1" x14ac:dyDescent="0.3">
      <c r="A17" s="16" t="s">
        <v>17</v>
      </c>
      <c r="B17" s="56" t="s">
        <v>18</v>
      </c>
      <c r="C17" s="18">
        <v>3500</v>
      </c>
      <c r="D17" s="20">
        <v>1303.5</v>
      </c>
      <c r="E17" s="50">
        <f>D17/C17*100</f>
        <v>37.242857142857147</v>
      </c>
      <c r="F17" s="18">
        <v>3500</v>
      </c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0">
        <v>0</v>
      </c>
      <c r="F18" s="18"/>
    </row>
    <row r="19" spans="1:6" ht="46.5" hidden="1" customHeight="1" x14ac:dyDescent="0.3">
      <c r="A19" s="16" t="s">
        <v>21</v>
      </c>
      <c r="B19" s="17" t="s">
        <v>22</v>
      </c>
      <c r="C19" s="18"/>
      <c r="D19" s="18"/>
      <c r="E19" s="50">
        <v>0</v>
      </c>
      <c r="F19" s="18"/>
    </row>
    <row r="20" spans="1:6" x14ac:dyDescent="0.3">
      <c r="A20" s="16" t="s">
        <v>23</v>
      </c>
      <c r="B20" s="17" t="s">
        <v>24</v>
      </c>
      <c r="C20" s="23">
        <v>46.5</v>
      </c>
      <c r="D20" s="18">
        <v>130.5</v>
      </c>
      <c r="E20" s="50">
        <f t="shared" si="0"/>
        <v>280.64516129032262</v>
      </c>
      <c r="F20" s="23">
        <v>46.5</v>
      </c>
    </row>
    <row r="21" spans="1:6" hidden="1" x14ac:dyDescent="0.3">
      <c r="A21" s="16" t="s">
        <v>125</v>
      </c>
      <c r="B21" s="17" t="s">
        <v>126</v>
      </c>
      <c r="C21" s="23"/>
      <c r="D21" s="18"/>
      <c r="E21" s="50"/>
      <c r="F21" s="23"/>
    </row>
    <row r="22" spans="1:6" x14ac:dyDescent="0.3">
      <c r="A22" s="16" t="s">
        <v>156</v>
      </c>
      <c r="B22" s="17" t="s">
        <v>141</v>
      </c>
      <c r="C22" s="23">
        <v>83.5</v>
      </c>
      <c r="D22" s="24">
        <v>8.6999999999999993</v>
      </c>
      <c r="E22" s="50">
        <f t="shared" ref="E22:E24" si="2">D22/C22*100</f>
        <v>10.419161676646706</v>
      </c>
      <c r="F22" s="23">
        <v>83.5</v>
      </c>
    </row>
    <row r="23" spans="1:6" hidden="1" x14ac:dyDescent="0.3">
      <c r="A23" s="16" t="s">
        <v>225</v>
      </c>
      <c r="B23" s="17" t="s">
        <v>216</v>
      </c>
      <c r="C23" s="23"/>
      <c r="D23" s="24"/>
      <c r="E23" s="50" t="e">
        <f t="shared" si="2"/>
        <v>#DIV/0!</v>
      </c>
      <c r="F23" s="23"/>
    </row>
    <row r="24" spans="1:6" x14ac:dyDescent="0.3">
      <c r="A24" s="16" t="s">
        <v>198</v>
      </c>
      <c r="B24" s="17" t="s">
        <v>199</v>
      </c>
      <c r="C24" s="18">
        <v>485</v>
      </c>
      <c r="D24" s="18">
        <v>209.1</v>
      </c>
      <c r="E24" s="50">
        <f t="shared" si="2"/>
        <v>43.113402061855673</v>
      </c>
      <c r="F24" s="18">
        <v>485</v>
      </c>
    </row>
    <row r="25" spans="1:6" ht="24.75" customHeight="1" x14ac:dyDescent="0.3">
      <c r="A25" s="16" t="s">
        <v>202</v>
      </c>
      <c r="B25" s="17" t="s">
        <v>200</v>
      </c>
      <c r="C25" s="18">
        <v>270</v>
      </c>
      <c r="D25" s="20">
        <v>180.3</v>
      </c>
      <c r="E25" s="50">
        <f>D25/C25*100</f>
        <v>66.777777777777786</v>
      </c>
      <c r="F25" s="18">
        <v>270</v>
      </c>
    </row>
    <row r="26" spans="1:6" ht="24.75" customHeight="1" x14ac:dyDescent="0.3">
      <c r="A26" s="16" t="s">
        <v>25</v>
      </c>
      <c r="B26" s="17" t="s">
        <v>201</v>
      </c>
      <c r="C26" s="18"/>
      <c r="D26" s="20">
        <v>41</v>
      </c>
      <c r="E26" s="50"/>
      <c r="F26" s="18"/>
    </row>
    <row r="27" spans="1:6" ht="36" hidden="1" customHeight="1" x14ac:dyDescent="0.3">
      <c r="A27" s="16" t="s">
        <v>207</v>
      </c>
      <c r="B27" s="17" t="s">
        <v>206</v>
      </c>
      <c r="C27" s="18"/>
      <c r="D27" s="20"/>
      <c r="E27" s="50" t="e">
        <f t="shared" ref="E27:E30" si="3">D27/C27*100</f>
        <v>#DIV/0!</v>
      </c>
      <c r="F27" s="18"/>
    </row>
    <row r="28" spans="1:6" ht="36" customHeight="1" x14ac:dyDescent="0.3">
      <c r="A28" s="16" t="s">
        <v>222</v>
      </c>
      <c r="B28" s="17" t="s">
        <v>128</v>
      </c>
      <c r="C28" s="18"/>
      <c r="D28" s="20">
        <v>350</v>
      </c>
      <c r="E28" s="50"/>
      <c r="F28" s="18"/>
    </row>
    <row r="29" spans="1:6" ht="36" customHeight="1" x14ac:dyDescent="0.3">
      <c r="A29" s="16" t="s">
        <v>189</v>
      </c>
      <c r="B29" s="17" t="s">
        <v>186</v>
      </c>
      <c r="C29" s="18">
        <v>1</v>
      </c>
      <c r="D29" s="20">
        <v>1.8</v>
      </c>
      <c r="E29" s="50">
        <f t="shared" si="3"/>
        <v>180</v>
      </c>
      <c r="F29" s="18">
        <v>1</v>
      </c>
    </row>
    <row r="30" spans="1:6" ht="41.25" customHeight="1" x14ac:dyDescent="0.3">
      <c r="A30" s="16" t="s">
        <v>188</v>
      </c>
      <c r="B30" s="17" t="s">
        <v>187</v>
      </c>
      <c r="C30" s="18">
        <v>1350</v>
      </c>
      <c r="D30" s="20">
        <v>260.2</v>
      </c>
      <c r="E30" s="50">
        <f t="shared" si="3"/>
        <v>19.274074074074075</v>
      </c>
      <c r="F30" s="18">
        <v>1350</v>
      </c>
    </row>
    <row r="31" spans="1:6" ht="44.25" hidden="1" customHeight="1" x14ac:dyDescent="0.3">
      <c r="A31" s="16" t="s">
        <v>196</v>
      </c>
      <c r="B31" s="17" t="s">
        <v>197</v>
      </c>
      <c r="C31" s="18"/>
      <c r="D31" s="20"/>
      <c r="E31" s="50">
        <v>0</v>
      </c>
      <c r="F31" s="18"/>
    </row>
    <row r="32" spans="1:6" ht="21.75" customHeight="1" x14ac:dyDescent="0.3">
      <c r="A32" s="16" t="s">
        <v>142</v>
      </c>
      <c r="B32" s="17" t="s">
        <v>143</v>
      </c>
      <c r="C32" s="18">
        <v>990.8</v>
      </c>
      <c r="D32" s="18">
        <v>398.8</v>
      </c>
      <c r="E32" s="50">
        <f t="shared" si="0"/>
        <v>40.250302785627781</v>
      </c>
      <c r="F32" s="18">
        <v>990.8</v>
      </c>
    </row>
    <row r="33" spans="1:6" ht="37.5" x14ac:dyDescent="0.3">
      <c r="A33" s="16" t="s">
        <v>227</v>
      </c>
      <c r="B33" s="17" t="s">
        <v>226</v>
      </c>
      <c r="C33" s="18"/>
      <c r="D33" s="18">
        <v>13.9</v>
      </c>
      <c r="E33" s="50"/>
      <c r="F33" s="18"/>
    </row>
    <row r="34" spans="1:6" ht="37.5" hidden="1" x14ac:dyDescent="0.3">
      <c r="A34" s="16" t="s">
        <v>220</v>
      </c>
      <c r="B34" s="17" t="s">
        <v>221</v>
      </c>
      <c r="C34" s="18"/>
      <c r="D34" s="18"/>
      <c r="E34" s="50" t="e">
        <f t="shared" si="0"/>
        <v>#DIV/0!</v>
      </c>
      <c r="F34" s="18"/>
    </row>
    <row r="35" spans="1:6" ht="37.5" x14ac:dyDescent="0.3">
      <c r="A35" s="16" t="s">
        <v>223</v>
      </c>
      <c r="B35" s="17" t="s">
        <v>224</v>
      </c>
      <c r="C35" s="18">
        <v>623.4</v>
      </c>
      <c r="D35" s="18">
        <v>40</v>
      </c>
      <c r="E35" s="50">
        <f t="shared" si="0"/>
        <v>6.4164260506897666</v>
      </c>
      <c r="F35" s="18">
        <v>623.4</v>
      </c>
    </row>
    <row r="36" spans="1:6" ht="23.25" customHeight="1" x14ac:dyDescent="0.3">
      <c r="A36" s="54" t="s">
        <v>171</v>
      </c>
      <c r="B36" s="17" t="s">
        <v>183</v>
      </c>
      <c r="C36" s="18"/>
      <c r="D36" s="18">
        <v>1000.5</v>
      </c>
      <c r="E36" s="50"/>
      <c r="F36" s="18"/>
    </row>
    <row r="37" spans="1:6" ht="57" customHeight="1" x14ac:dyDescent="0.3">
      <c r="A37" s="25" t="s">
        <v>230</v>
      </c>
      <c r="B37" s="17" t="s">
        <v>212</v>
      </c>
      <c r="C37" s="18"/>
      <c r="D37" s="20">
        <v>415.4</v>
      </c>
      <c r="E37" s="50"/>
      <c r="F37" s="18"/>
    </row>
    <row r="38" spans="1:6" ht="42.75" hidden="1" customHeight="1" x14ac:dyDescent="0.3">
      <c r="A38" s="16" t="s">
        <v>26</v>
      </c>
      <c r="B38" s="17" t="s">
        <v>27</v>
      </c>
      <c r="C38" s="18"/>
      <c r="D38" s="20"/>
      <c r="E38" s="50"/>
      <c r="F38" s="18"/>
    </row>
    <row r="39" spans="1:6" ht="33" hidden="1" customHeight="1" x14ac:dyDescent="0.3">
      <c r="A39" s="16" t="s">
        <v>28</v>
      </c>
      <c r="B39" s="17" t="s">
        <v>29</v>
      </c>
      <c r="C39" s="18"/>
      <c r="D39" s="24"/>
      <c r="E39" s="50"/>
      <c r="F39" s="18"/>
    </row>
    <row r="40" spans="1:6" ht="43.5" hidden="1" customHeight="1" x14ac:dyDescent="0.3">
      <c r="A40" s="16" t="s">
        <v>132</v>
      </c>
      <c r="B40" s="17" t="s">
        <v>133</v>
      </c>
      <c r="C40" s="18"/>
      <c r="D40" s="24"/>
      <c r="E40" s="50"/>
      <c r="F40" s="18"/>
    </row>
    <row r="41" spans="1:6" ht="43.5" hidden="1" customHeight="1" x14ac:dyDescent="0.3">
      <c r="A41" s="16" t="s">
        <v>30</v>
      </c>
      <c r="B41" s="17" t="s">
        <v>31</v>
      </c>
      <c r="C41" s="18"/>
      <c r="D41" s="24"/>
      <c r="E41" s="50"/>
      <c r="F41" s="18"/>
    </row>
    <row r="42" spans="1:6" ht="37.5" hidden="1" x14ac:dyDescent="0.3">
      <c r="A42" s="16" t="s">
        <v>32</v>
      </c>
      <c r="B42" s="26" t="s">
        <v>33</v>
      </c>
      <c r="C42" s="18"/>
      <c r="D42" s="20"/>
      <c r="E42" s="50"/>
      <c r="F42" s="18"/>
    </row>
    <row r="43" spans="1:6" ht="21.75" customHeight="1" x14ac:dyDescent="0.3">
      <c r="A43" s="16" t="s">
        <v>161</v>
      </c>
      <c r="B43" s="17" t="s">
        <v>34</v>
      </c>
      <c r="C43" s="18"/>
      <c r="D43" s="24">
        <v>0</v>
      </c>
      <c r="E43" s="50"/>
      <c r="F43" s="18"/>
    </row>
    <row r="44" spans="1:6" ht="27" hidden="1" customHeight="1" x14ac:dyDescent="0.3">
      <c r="A44" s="16" t="s">
        <v>161</v>
      </c>
      <c r="B44" s="17" t="s">
        <v>34</v>
      </c>
      <c r="C44" s="18"/>
      <c r="D44" s="24"/>
      <c r="E44" s="50"/>
      <c r="F44" s="18"/>
    </row>
    <row r="45" spans="1:6" ht="22.5" customHeight="1" x14ac:dyDescent="0.3">
      <c r="A45" s="16" t="s">
        <v>160</v>
      </c>
      <c r="B45" s="17" t="s">
        <v>162</v>
      </c>
      <c r="C45" s="18">
        <v>450</v>
      </c>
      <c r="D45" s="24">
        <v>322.60000000000002</v>
      </c>
      <c r="E45" s="50">
        <f>D45/C45*100</f>
        <v>71.688888888888897</v>
      </c>
      <c r="F45" s="18">
        <v>450</v>
      </c>
    </row>
    <row r="46" spans="1:6" ht="22.5" hidden="1" customHeight="1" x14ac:dyDescent="0.3">
      <c r="A46" s="16" t="s">
        <v>211</v>
      </c>
      <c r="B46" s="17" t="s">
        <v>215</v>
      </c>
      <c r="C46" s="18"/>
      <c r="D46" s="24"/>
      <c r="E46" s="50" t="e">
        <f>D46/C46*100</f>
        <v>#DIV/0!</v>
      </c>
      <c r="F46" s="18"/>
    </row>
    <row r="47" spans="1:6" x14ac:dyDescent="0.3">
      <c r="A47" s="27" t="s">
        <v>35</v>
      </c>
      <c r="B47" s="14"/>
      <c r="C47" s="52">
        <f>C14+C4</f>
        <v>222732.59999999998</v>
      </c>
      <c r="D47" s="52">
        <f>D14+D4</f>
        <v>84662.9</v>
      </c>
      <c r="E47" s="50">
        <f t="shared" ref="E47:E68" si="4">D47/C47*100</f>
        <v>38.011005124530492</v>
      </c>
      <c r="F47" s="52">
        <f>F14+F4</f>
        <v>223732.59999999998</v>
      </c>
    </row>
    <row r="48" spans="1:6" ht="18" customHeight="1" x14ac:dyDescent="0.3">
      <c r="A48" s="16" t="s">
        <v>36</v>
      </c>
      <c r="B48" s="17" t="s">
        <v>154</v>
      </c>
      <c r="C48" s="18">
        <v>126387.5</v>
      </c>
      <c r="D48" s="18">
        <v>52660.9</v>
      </c>
      <c r="E48" s="50">
        <f t="shared" si="4"/>
        <v>41.666224903570367</v>
      </c>
      <c r="F48" s="18">
        <v>126387.5</v>
      </c>
    </row>
    <row r="49" spans="1:6" x14ac:dyDescent="0.3">
      <c r="A49" s="16" t="s">
        <v>37</v>
      </c>
      <c r="B49" s="17" t="s">
        <v>165</v>
      </c>
      <c r="C49" s="18">
        <v>153506</v>
      </c>
      <c r="D49" s="18">
        <v>63960.9</v>
      </c>
      <c r="E49" s="50">
        <f t="shared" si="4"/>
        <v>41.666710096022307</v>
      </c>
      <c r="F49" s="18">
        <v>153506</v>
      </c>
    </row>
    <row r="50" spans="1:6" ht="37.5" hidden="1" x14ac:dyDescent="0.3">
      <c r="A50" s="16" t="s">
        <v>122</v>
      </c>
      <c r="B50" s="17" t="s">
        <v>191</v>
      </c>
      <c r="C50" s="18"/>
      <c r="D50" s="18">
        <v>0</v>
      </c>
      <c r="E50" s="50" t="e">
        <f t="shared" si="4"/>
        <v>#DIV/0!</v>
      </c>
      <c r="F50" s="18"/>
    </row>
    <row r="51" spans="1:6" ht="37.5" x14ac:dyDescent="0.3">
      <c r="A51" s="16" t="s">
        <v>164</v>
      </c>
      <c r="B51" s="17" t="s">
        <v>170</v>
      </c>
      <c r="C51" s="18">
        <v>20816.5</v>
      </c>
      <c r="D51" s="18">
        <v>5450.2</v>
      </c>
      <c r="E51" s="50">
        <f t="shared" si="4"/>
        <v>26.182115149040424</v>
      </c>
      <c r="F51" s="18">
        <v>20816.5</v>
      </c>
    </row>
    <row r="52" spans="1:6" ht="56.25" hidden="1" x14ac:dyDescent="0.3">
      <c r="A52" s="16" t="s">
        <v>158</v>
      </c>
      <c r="B52" s="17" t="s">
        <v>166</v>
      </c>
      <c r="C52" s="20"/>
      <c r="D52" s="20"/>
      <c r="E52" s="50" t="e">
        <f t="shared" si="4"/>
        <v>#DIV/0!</v>
      </c>
      <c r="F52" s="20"/>
    </row>
    <row r="53" spans="1:6" ht="37.5" hidden="1" x14ac:dyDescent="0.3">
      <c r="A53" s="16" t="s">
        <v>163</v>
      </c>
      <c r="B53" s="17" t="s">
        <v>144</v>
      </c>
      <c r="C53" s="18"/>
      <c r="D53" s="18"/>
      <c r="E53" s="50"/>
      <c r="F53" s="18"/>
    </row>
    <row r="54" spans="1:6" hidden="1" x14ac:dyDescent="0.3">
      <c r="A54" s="16" t="s">
        <v>129</v>
      </c>
      <c r="B54" s="17" t="s">
        <v>124</v>
      </c>
      <c r="C54" s="18"/>
      <c r="D54" s="18"/>
      <c r="E54" s="50" t="e">
        <f t="shared" si="4"/>
        <v>#DIV/0!</v>
      </c>
      <c r="F54" s="18"/>
    </row>
    <row r="55" spans="1:6" hidden="1" x14ac:dyDescent="0.3">
      <c r="A55" s="16" t="s">
        <v>123</v>
      </c>
      <c r="B55" s="17" t="s">
        <v>124</v>
      </c>
      <c r="C55" s="18"/>
      <c r="D55" s="23"/>
      <c r="E55" s="50" t="e">
        <f t="shared" si="4"/>
        <v>#DIV/0!</v>
      </c>
      <c r="F55" s="18"/>
    </row>
    <row r="56" spans="1:6" x14ac:dyDescent="0.3">
      <c r="A56" s="16" t="s">
        <v>127</v>
      </c>
      <c r="B56" s="17" t="s">
        <v>167</v>
      </c>
      <c r="C56" s="18">
        <v>548.4</v>
      </c>
      <c r="D56" s="23">
        <v>548.4</v>
      </c>
      <c r="E56" s="50">
        <f t="shared" si="4"/>
        <v>100</v>
      </c>
      <c r="F56" s="18">
        <v>548.4</v>
      </c>
    </row>
    <row r="57" spans="1:6" x14ac:dyDescent="0.3">
      <c r="A57" s="16" t="s">
        <v>134</v>
      </c>
      <c r="B57" s="17" t="s">
        <v>153</v>
      </c>
      <c r="C57" s="18">
        <v>112.6</v>
      </c>
      <c r="D57" s="23">
        <v>112.6</v>
      </c>
      <c r="E57" s="50">
        <f t="shared" si="4"/>
        <v>100</v>
      </c>
      <c r="F57" s="18">
        <v>112.6</v>
      </c>
    </row>
    <row r="58" spans="1:6" ht="37.5" hidden="1" x14ac:dyDescent="0.3">
      <c r="A58" s="16" t="s">
        <v>205</v>
      </c>
      <c r="B58" s="17" t="s">
        <v>208</v>
      </c>
      <c r="C58" s="18"/>
      <c r="D58" s="23"/>
      <c r="E58" s="50" t="e">
        <f t="shared" si="4"/>
        <v>#DIV/0!</v>
      </c>
      <c r="F58" s="18"/>
    </row>
    <row r="59" spans="1:6" x14ac:dyDescent="0.3">
      <c r="A59" s="16" t="s">
        <v>38</v>
      </c>
      <c r="B59" s="17" t="s">
        <v>152</v>
      </c>
      <c r="C59" s="18">
        <v>86066.1</v>
      </c>
      <c r="D59" s="23">
        <v>21822.7</v>
      </c>
      <c r="E59" s="50">
        <f t="shared" si="4"/>
        <v>25.35574401535564</v>
      </c>
      <c r="F59" s="18">
        <v>86066.1</v>
      </c>
    </row>
    <row r="60" spans="1:6" ht="37.5" hidden="1" x14ac:dyDescent="0.3">
      <c r="A60" s="16" t="s">
        <v>39</v>
      </c>
      <c r="B60" s="17" t="s">
        <v>151</v>
      </c>
      <c r="C60" s="18"/>
      <c r="D60" s="20"/>
      <c r="E60" s="50"/>
      <c r="F60" s="18"/>
    </row>
    <row r="61" spans="1:6" x14ac:dyDescent="0.3">
      <c r="A61" s="16" t="s">
        <v>40</v>
      </c>
      <c r="B61" s="17" t="s">
        <v>150</v>
      </c>
      <c r="C61" s="18">
        <v>250162.1</v>
      </c>
      <c r="D61" s="18">
        <v>105625</v>
      </c>
      <c r="E61" s="50">
        <f t="shared" si="4"/>
        <v>42.222622851343189</v>
      </c>
      <c r="F61" s="18">
        <v>250162.1</v>
      </c>
    </row>
    <row r="62" spans="1:6" ht="37.5" x14ac:dyDescent="0.3">
      <c r="A62" s="29" t="s">
        <v>41</v>
      </c>
      <c r="B62" s="17" t="s">
        <v>149</v>
      </c>
      <c r="C62" s="23">
        <v>5.3</v>
      </c>
      <c r="D62" s="23">
        <v>5.3</v>
      </c>
      <c r="E62" s="50">
        <f t="shared" si="4"/>
        <v>100</v>
      </c>
      <c r="F62" s="23">
        <v>5.3</v>
      </c>
    </row>
    <row r="63" spans="1:6" hidden="1" x14ac:dyDescent="0.3">
      <c r="A63" s="16" t="s">
        <v>145</v>
      </c>
      <c r="B63" s="17" t="s">
        <v>148</v>
      </c>
      <c r="C63" s="23"/>
      <c r="D63" s="18"/>
      <c r="E63" s="50" t="e">
        <f t="shared" si="4"/>
        <v>#DIV/0!</v>
      </c>
      <c r="F63" s="23"/>
    </row>
    <row r="64" spans="1:6" x14ac:dyDescent="0.3">
      <c r="A64" s="16" t="s">
        <v>42</v>
      </c>
      <c r="B64" s="17" t="s">
        <v>147</v>
      </c>
      <c r="C64" s="23">
        <v>924509.5</v>
      </c>
      <c r="D64" s="18">
        <v>407122.2</v>
      </c>
      <c r="E64" s="50">
        <f t="shared" si="4"/>
        <v>44.036562090492311</v>
      </c>
      <c r="F64" s="23">
        <v>924509.5</v>
      </c>
    </row>
    <row r="65" spans="1:6" ht="38.25" customHeight="1" x14ac:dyDescent="0.3">
      <c r="A65" s="30" t="s">
        <v>43</v>
      </c>
      <c r="B65" s="17" t="s">
        <v>146</v>
      </c>
      <c r="C65" s="23">
        <v>11505.8</v>
      </c>
      <c r="D65" s="18">
        <v>4646.3</v>
      </c>
      <c r="E65" s="50">
        <f t="shared" si="4"/>
        <v>40.382241999687118</v>
      </c>
      <c r="F65" s="23">
        <v>11505.8</v>
      </c>
    </row>
    <row r="66" spans="1:6" ht="38.25" customHeight="1" x14ac:dyDescent="0.3">
      <c r="A66" s="30" t="s">
        <v>213</v>
      </c>
      <c r="B66" s="17" t="s">
        <v>214</v>
      </c>
      <c r="C66" s="23">
        <v>4970.8999999999996</v>
      </c>
      <c r="D66" s="18">
        <v>1821.4</v>
      </c>
      <c r="E66" s="50">
        <f t="shared" si="4"/>
        <v>36.641252087147201</v>
      </c>
      <c r="F66" s="23">
        <v>4970.8999999999996</v>
      </c>
    </row>
    <row r="67" spans="1:6" ht="38.25" customHeight="1" x14ac:dyDescent="0.3">
      <c r="A67" s="30" t="s">
        <v>190</v>
      </c>
      <c r="B67" s="17" t="s">
        <v>169</v>
      </c>
      <c r="C67" s="23">
        <v>31483.599999999999</v>
      </c>
      <c r="D67" s="18">
        <v>16527.5</v>
      </c>
      <c r="E67" s="50">
        <f t="shared" si="4"/>
        <v>52.495585002985678</v>
      </c>
      <c r="F67" s="23">
        <v>31483.599999999999</v>
      </c>
    </row>
    <row r="68" spans="1:6" ht="38.25" customHeight="1" x14ac:dyDescent="0.3">
      <c r="A68" s="30" t="s">
        <v>236</v>
      </c>
      <c r="B68" s="17" t="s">
        <v>168</v>
      </c>
      <c r="C68" s="23">
        <v>2781</v>
      </c>
      <c r="D68" s="18">
        <v>35283.599999999999</v>
      </c>
      <c r="E68" s="50">
        <f t="shared" si="4"/>
        <v>1268.7378640776699</v>
      </c>
      <c r="F68" s="23">
        <v>38064.6</v>
      </c>
    </row>
    <row r="69" spans="1:6" ht="21" customHeight="1" x14ac:dyDescent="0.3">
      <c r="A69" s="27" t="s">
        <v>44</v>
      </c>
      <c r="B69" s="31" t="s">
        <v>45</v>
      </c>
      <c r="C69" s="51">
        <f>SUM(C48:C68)</f>
        <v>1612855.3</v>
      </c>
      <c r="D69" s="51">
        <f>SUM(D48:D68)</f>
        <v>715587</v>
      </c>
      <c r="E69" s="50">
        <f>D69/C69*100</f>
        <v>44.367712342204534</v>
      </c>
      <c r="F69" s="51">
        <f>SUM(F48:F68)</f>
        <v>1648138.9000000001</v>
      </c>
    </row>
    <row r="70" spans="1:6" ht="45" customHeight="1" x14ac:dyDescent="0.3">
      <c r="A70" s="55" t="s">
        <v>229</v>
      </c>
      <c r="B70" s="17" t="s">
        <v>228</v>
      </c>
      <c r="C70" s="23"/>
      <c r="D70" s="23">
        <v>-29</v>
      </c>
      <c r="E70" s="50"/>
      <c r="F70" s="23"/>
    </row>
    <row r="71" spans="1:6" ht="25.5" hidden="1" customHeight="1" x14ac:dyDescent="0.3">
      <c r="A71" s="55" t="s">
        <v>217</v>
      </c>
      <c r="B71" s="17" t="s">
        <v>159</v>
      </c>
      <c r="C71" s="23"/>
      <c r="D71" s="23"/>
      <c r="E71" s="50" t="e">
        <f>D71/C71*100</f>
        <v>#DIV/0!</v>
      </c>
      <c r="F71" s="23"/>
    </row>
    <row r="72" spans="1:6" ht="57" hidden="1" customHeight="1" x14ac:dyDescent="0.3">
      <c r="A72" s="55" t="s">
        <v>218</v>
      </c>
      <c r="B72" s="17" t="s">
        <v>219</v>
      </c>
      <c r="C72" s="23"/>
      <c r="D72" s="23"/>
      <c r="E72" s="50"/>
      <c r="F72" s="23"/>
    </row>
    <row r="73" spans="1:6" ht="37.5" hidden="1" x14ac:dyDescent="0.3">
      <c r="A73" s="33" t="s">
        <v>46</v>
      </c>
      <c r="B73" s="31" t="s">
        <v>155</v>
      </c>
      <c r="C73" s="23">
        <v>0</v>
      </c>
      <c r="D73" s="18"/>
      <c r="E73" s="50" t="s">
        <v>231</v>
      </c>
      <c r="F73" s="23">
        <v>0</v>
      </c>
    </row>
    <row r="74" spans="1:6" x14ac:dyDescent="0.3">
      <c r="A74" s="27" t="s">
        <v>47</v>
      </c>
      <c r="B74" s="31"/>
      <c r="C74" s="49">
        <f>C47+C69+C70+C71+C73</f>
        <v>1835587.9</v>
      </c>
      <c r="D74" s="49">
        <f>D47+D69+D70+D71+D72+D73</f>
        <v>800220.9</v>
      </c>
      <c r="E74" s="50">
        <f>D74/C74*100</f>
        <v>43.594801425744855</v>
      </c>
      <c r="F74" s="49">
        <f>F47+F69+F70+F71+F73</f>
        <v>1871871.5</v>
      </c>
    </row>
    <row r="75" spans="1:6" ht="26.25" customHeight="1" x14ac:dyDescent="0.25">
      <c r="A75" s="59" t="s">
        <v>119</v>
      </c>
      <c r="B75" s="60"/>
      <c r="C75" s="60"/>
      <c r="D75" s="60"/>
      <c r="E75" s="61"/>
      <c r="F75" s="2"/>
    </row>
    <row r="76" spans="1:6" ht="19.5" customHeight="1" x14ac:dyDescent="0.25">
      <c r="A76" s="38" t="s">
        <v>48</v>
      </c>
      <c r="B76" s="39" t="s">
        <v>79</v>
      </c>
      <c r="C76" s="37">
        <f>SUM(C77:C84)</f>
        <v>137793</v>
      </c>
      <c r="D76" s="37">
        <f>SUM(D77:D84)</f>
        <v>59866.2</v>
      </c>
      <c r="E76" s="40">
        <f>IF(C76=0," ",D76/C76*100)</f>
        <v>43.446474058914461</v>
      </c>
      <c r="F76" s="37">
        <f>SUM(F77:F84)</f>
        <v>137793</v>
      </c>
    </row>
    <row r="77" spans="1:6" ht="23.25" customHeight="1" x14ac:dyDescent="0.25">
      <c r="A77" s="41" t="s">
        <v>179</v>
      </c>
      <c r="B77" s="39" t="s">
        <v>80</v>
      </c>
      <c r="C77" s="42">
        <v>4673.8</v>
      </c>
      <c r="D77" s="42">
        <v>2217.5</v>
      </c>
      <c r="E77" s="43">
        <f>IF(C77=0," ",D77/C77*100)</f>
        <v>47.445333561555906</v>
      </c>
      <c r="F77" s="42">
        <v>4673.8</v>
      </c>
    </row>
    <row r="78" spans="1:6" ht="22.5" customHeight="1" x14ac:dyDescent="0.25">
      <c r="A78" s="41" t="s">
        <v>180</v>
      </c>
      <c r="B78" s="39" t="s">
        <v>81</v>
      </c>
      <c r="C78" s="42">
        <v>6651</v>
      </c>
      <c r="D78" s="42">
        <v>3256.5</v>
      </c>
      <c r="E78" s="43">
        <f>IF(C78=0," ",D78/C78*100)</f>
        <v>48.962562020748763</v>
      </c>
      <c r="F78" s="42">
        <v>6651</v>
      </c>
    </row>
    <row r="79" spans="1:6" ht="37.5" x14ac:dyDescent="0.25">
      <c r="A79" s="41" t="s">
        <v>181</v>
      </c>
      <c r="B79" s="39" t="s">
        <v>82</v>
      </c>
      <c r="C79" s="42">
        <v>72369.399999999994</v>
      </c>
      <c r="D79" s="44">
        <v>31989.1</v>
      </c>
      <c r="E79" s="43">
        <f>IF(C79=0," ",D79/C79*100)</f>
        <v>44.202522060428855</v>
      </c>
      <c r="F79" s="42">
        <v>72369.399999999994</v>
      </c>
    </row>
    <row r="80" spans="1:6" x14ac:dyDescent="0.25">
      <c r="A80" s="41" t="s">
        <v>49</v>
      </c>
      <c r="B80" s="39" t="s">
        <v>83</v>
      </c>
      <c r="C80" s="42">
        <v>5.3</v>
      </c>
      <c r="D80" s="42">
        <v>2.6</v>
      </c>
      <c r="E80" s="43">
        <f>IF(C80=0," ",D80/C80*100)</f>
        <v>49.056603773584911</v>
      </c>
      <c r="F80" s="42">
        <v>5.3</v>
      </c>
    </row>
    <row r="81" spans="1:6" ht="37.5" x14ac:dyDescent="0.25">
      <c r="A81" s="41" t="s">
        <v>182</v>
      </c>
      <c r="B81" s="39" t="s">
        <v>84</v>
      </c>
      <c r="C81" s="42">
        <v>33771.300000000003</v>
      </c>
      <c r="D81" s="42">
        <v>14524.3</v>
      </c>
      <c r="E81" s="43">
        <f t="shared" ref="E81:E122" si="5">IF(C81=0," ",D81/C81*100)</f>
        <v>43.007820249738678</v>
      </c>
      <c r="F81" s="42">
        <v>33771.300000000003</v>
      </c>
    </row>
    <row r="82" spans="1:6" hidden="1" x14ac:dyDescent="0.25">
      <c r="A82" s="41" t="s">
        <v>50</v>
      </c>
      <c r="B82" s="39" t="s">
        <v>85</v>
      </c>
      <c r="C82" s="42"/>
      <c r="D82" s="42"/>
      <c r="E82" s="43" t="str">
        <f t="shared" si="5"/>
        <v xml:space="preserve"> </v>
      </c>
      <c r="F82" s="42"/>
    </row>
    <row r="83" spans="1:6" x14ac:dyDescent="0.25">
      <c r="A83" s="41" t="s">
        <v>51</v>
      </c>
      <c r="B83" s="39" t="s">
        <v>86</v>
      </c>
      <c r="C83" s="42">
        <v>1000</v>
      </c>
      <c r="D83" s="42"/>
      <c r="E83" s="43">
        <f t="shared" si="5"/>
        <v>0</v>
      </c>
      <c r="F83" s="42">
        <v>1000</v>
      </c>
    </row>
    <row r="84" spans="1:6" x14ac:dyDescent="0.25">
      <c r="A84" s="41" t="s">
        <v>52</v>
      </c>
      <c r="B84" s="39" t="s">
        <v>87</v>
      </c>
      <c r="C84" s="42">
        <v>19322.2</v>
      </c>
      <c r="D84" s="44">
        <v>7876.2</v>
      </c>
      <c r="E84" s="43">
        <f t="shared" si="5"/>
        <v>40.762439059734398</v>
      </c>
      <c r="F84" s="42">
        <v>19322.2</v>
      </c>
    </row>
    <row r="85" spans="1:6" x14ac:dyDescent="0.25">
      <c r="A85" s="38" t="s">
        <v>53</v>
      </c>
      <c r="B85" s="39" t="s">
        <v>88</v>
      </c>
      <c r="C85" s="37">
        <f>SUM(C86:C87)</f>
        <v>11911.8</v>
      </c>
      <c r="D85" s="37">
        <f>SUM(D86:D87)</f>
        <v>4551.3</v>
      </c>
      <c r="E85" s="40">
        <f t="shared" si="5"/>
        <v>38.208331234574125</v>
      </c>
      <c r="F85" s="37">
        <f>SUM(F86:F87)</f>
        <v>11911.8</v>
      </c>
    </row>
    <row r="86" spans="1:6" x14ac:dyDescent="0.25">
      <c r="A86" s="41" t="s">
        <v>203</v>
      </c>
      <c r="B86" s="39" t="s">
        <v>204</v>
      </c>
      <c r="C86" s="42">
        <v>11806.8</v>
      </c>
      <c r="D86" s="42">
        <v>4483.5</v>
      </c>
      <c r="E86" s="43">
        <f t="shared" si="5"/>
        <v>37.973879459294643</v>
      </c>
      <c r="F86" s="42">
        <v>11806.8</v>
      </c>
    </row>
    <row r="87" spans="1:6" x14ac:dyDescent="0.25">
      <c r="A87" s="41" t="s">
        <v>54</v>
      </c>
      <c r="B87" s="39" t="s">
        <v>89</v>
      </c>
      <c r="C87" s="42">
        <v>105</v>
      </c>
      <c r="D87" s="42">
        <v>67.8</v>
      </c>
      <c r="E87" s="43">
        <f t="shared" si="5"/>
        <v>64.571428571428569</v>
      </c>
      <c r="F87" s="42">
        <v>105</v>
      </c>
    </row>
    <row r="88" spans="1:6" x14ac:dyDescent="0.25">
      <c r="A88" s="38" t="s">
        <v>55</v>
      </c>
      <c r="B88" s="39" t="s">
        <v>90</v>
      </c>
      <c r="C88" s="37">
        <f>C91+C89+C92+C90</f>
        <v>1692</v>
      </c>
      <c r="D88" s="37">
        <f>D89+D91+D92</f>
        <v>1018.7</v>
      </c>
      <c r="E88" s="40">
        <f t="shared" si="5"/>
        <v>60.206855791962177</v>
      </c>
      <c r="F88" s="37">
        <f>F91+F89+F92+F90</f>
        <v>1692</v>
      </c>
    </row>
    <row r="89" spans="1:6" x14ac:dyDescent="0.25">
      <c r="A89" s="41" t="s">
        <v>56</v>
      </c>
      <c r="B89" s="39" t="s">
        <v>91</v>
      </c>
      <c r="C89" s="42">
        <v>50</v>
      </c>
      <c r="D89" s="44">
        <v>42.8</v>
      </c>
      <c r="E89" s="43">
        <f t="shared" si="5"/>
        <v>85.6</v>
      </c>
      <c r="F89" s="42">
        <v>50</v>
      </c>
    </row>
    <row r="90" spans="1:6" hidden="1" x14ac:dyDescent="0.25">
      <c r="A90" s="41" t="s">
        <v>138</v>
      </c>
      <c r="B90" s="39" t="s">
        <v>139</v>
      </c>
      <c r="C90" s="42"/>
      <c r="D90" s="44">
        <v>0</v>
      </c>
      <c r="E90" s="43"/>
      <c r="F90" s="42"/>
    </row>
    <row r="91" spans="1:6" x14ac:dyDescent="0.25">
      <c r="A91" s="41" t="s">
        <v>57</v>
      </c>
      <c r="B91" s="39" t="s">
        <v>92</v>
      </c>
      <c r="C91" s="42">
        <v>1537</v>
      </c>
      <c r="D91" s="44">
        <v>885.2</v>
      </c>
      <c r="E91" s="43">
        <f t="shared" si="5"/>
        <v>57.592713077423554</v>
      </c>
      <c r="F91" s="42">
        <v>1537</v>
      </c>
    </row>
    <row r="92" spans="1:6" x14ac:dyDescent="0.25">
      <c r="A92" s="41" t="s">
        <v>58</v>
      </c>
      <c r="B92" s="39" t="s">
        <v>93</v>
      </c>
      <c r="C92" s="42">
        <v>105</v>
      </c>
      <c r="D92" s="44">
        <v>90.7</v>
      </c>
      <c r="E92" s="43">
        <f t="shared" si="5"/>
        <v>86.38095238095238</v>
      </c>
      <c r="F92" s="42">
        <v>105</v>
      </c>
    </row>
    <row r="93" spans="1:6" x14ac:dyDescent="0.25">
      <c r="A93" s="38" t="s">
        <v>59</v>
      </c>
      <c r="B93" s="39" t="s">
        <v>94</v>
      </c>
      <c r="C93" s="37">
        <f>C94+C95+C96</f>
        <v>28207</v>
      </c>
      <c r="D93" s="37">
        <f>D94+D95+D96</f>
        <v>9171</v>
      </c>
      <c r="E93" s="40">
        <f t="shared" si="5"/>
        <v>32.513205941787497</v>
      </c>
      <c r="F93" s="37">
        <f>F94+F95+F96</f>
        <v>28207</v>
      </c>
    </row>
    <row r="94" spans="1:6" x14ac:dyDescent="0.25">
      <c r="A94" s="41" t="s">
        <v>60</v>
      </c>
      <c r="B94" s="39" t="s">
        <v>95</v>
      </c>
      <c r="C94" s="42">
        <v>60</v>
      </c>
      <c r="D94" s="44"/>
      <c r="E94" s="43">
        <f t="shared" si="5"/>
        <v>0</v>
      </c>
      <c r="F94" s="42">
        <v>60</v>
      </c>
    </row>
    <row r="95" spans="1:6" hidden="1" x14ac:dyDescent="0.25">
      <c r="A95" s="41" t="s">
        <v>61</v>
      </c>
      <c r="B95" s="39" t="s">
        <v>96</v>
      </c>
      <c r="C95" s="42"/>
      <c r="D95" s="44">
        <v>0</v>
      </c>
      <c r="E95" s="43" t="str">
        <f t="shared" si="5"/>
        <v xml:space="preserve"> </v>
      </c>
      <c r="F95" s="42"/>
    </row>
    <row r="96" spans="1:6" x14ac:dyDescent="0.25">
      <c r="A96" s="41" t="s">
        <v>136</v>
      </c>
      <c r="B96" s="39" t="s">
        <v>137</v>
      </c>
      <c r="C96" s="42">
        <v>28147</v>
      </c>
      <c r="D96" s="44">
        <v>9171</v>
      </c>
      <c r="E96" s="43">
        <f t="shared" si="5"/>
        <v>32.582513234092438</v>
      </c>
      <c r="F96" s="42">
        <v>28147</v>
      </c>
    </row>
    <row r="97" spans="1:6" x14ac:dyDescent="0.25">
      <c r="A97" s="38" t="s">
        <v>192</v>
      </c>
      <c r="B97" s="39" t="s">
        <v>194</v>
      </c>
      <c r="C97" s="37">
        <f>C98</f>
        <v>2203.3000000000002</v>
      </c>
      <c r="D97" s="37">
        <f>D98</f>
        <v>1020.2</v>
      </c>
      <c r="E97" s="43">
        <f t="shared" si="5"/>
        <v>46.303272364180998</v>
      </c>
      <c r="F97" s="37">
        <f>F98</f>
        <v>2203.3000000000002</v>
      </c>
    </row>
    <row r="98" spans="1:6" x14ac:dyDescent="0.25">
      <c r="A98" s="41" t="s">
        <v>193</v>
      </c>
      <c r="B98" s="39" t="s">
        <v>195</v>
      </c>
      <c r="C98" s="42">
        <v>2203.3000000000002</v>
      </c>
      <c r="D98" s="44">
        <v>1020.2</v>
      </c>
      <c r="E98" s="43">
        <f t="shared" si="5"/>
        <v>46.303272364180998</v>
      </c>
      <c r="F98" s="42">
        <v>2203.3000000000002</v>
      </c>
    </row>
    <row r="99" spans="1:6" x14ac:dyDescent="0.25">
      <c r="A99" s="38" t="s">
        <v>62</v>
      </c>
      <c r="B99" s="39" t="s">
        <v>97</v>
      </c>
      <c r="C99" s="37">
        <f>C100+C101+C102+C104+C105+C103</f>
        <v>1284873.2</v>
      </c>
      <c r="D99" s="37">
        <f>D100+D101+D102+D104+D105+D103</f>
        <v>545594.80000000005</v>
      </c>
      <c r="E99" s="40">
        <f t="shared" si="5"/>
        <v>42.462929415914353</v>
      </c>
      <c r="F99" s="37">
        <f>F100+F101+F102+F104+F105+F103</f>
        <v>1284873.2</v>
      </c>
    </row>
    <row r="100" spans="1:6" x14ac:dyDescent="0.25">
      <c r="A100" s="41" t="s">
        <v>63</v>
      </c>
      <c r="B100" s="39" t="s">
        <v>98</v>
      </c>
      <c r="C100" s="42">
        <v>317766.5</v>
      </c>
      <c r="D100" s="44">
        <v>151097</v>
      </c>
      <c r="E100" s="43">
        <f t="shared" si="5"/>
        <v>47.549694508389024</v>
      </c>
      <c r="F100" s="42">
        <v>317766.5</v>
      </c>
    </row>
    <row r="101" spans="1:6" x14ac:dyDescent="0.25">
      <c r="A101" s="41" t="s">
        <v>64</v>
      </c>
      <c r="B101" s="39" t="s">
        <v>99</v>
      </c>
      <c r="C101" s="42">
        <v>831263.6</v>
      </c>
      <c r="D101" s="44">
        <v>346432.4</v>
      </c>
      <c r="E101" s="43">
        <f t="shared" si="5"/>
        <v>41.675396348402607</v>
      </c>
      <c r="F101" s="42">
        <v>831263.6</v>
      </c>
    </row>
    <row r="102" spans="1:6" x14ac:dyDescent="0.25">
      <c r="A102" s="41" t="s">
        <v>174</v>
      </c>
      <c r="B102" s="39" t="s">
        <v>100</v>
      </c>
      <c r="C102" s="42">
        <v>54024.2</v>
      </c>
      <c r="D102" s="44">
        <v>19532.900000000001</v>
      </c>
      <c r="E102" s="43">
        <f t="shared" si="5"/>
        <v>36.155833867044777</v>
      </c>
      <c r="F102" s="42">
        <v>54024.2</v>
      </c>
    </row>
    <row r="103" spans="1:6" x14ac:dyDescent="0.25">
      <c r="A103" s="41" t="s">
        <v>175</v>
      </c>
      <c r="B103" s="39" t="s">
        <v>140</v>
      </c>
      <c r="C103" s="42">
        <v>30</v>
      </c>
      <c r="D103" s="44">
        <v>14.4</v>
      </c>
      <c r="E103" s="43">
        <f t="shared" si="5"/>
        <v>48.000000000000007</v>
      </c>
      <c r="F103" s="42">
        <v>30</v>
      </c>
    </row>
    <row r="104" spans="1:6" x14ac:dyDescent="0.25">
      <c r="A104" s="41" t="s">
        <v>176</v>
      </c>
      <c r="B104" s="39" t="s">
        <v>101</v>
      </c>
      <c r="C104" s="42">
        <v>212</v>
      </c>
      <c r="D104" s="44"/>
      <c r="E104" s="43">
        <f t="shared" si="5"/>
        <v>0</v>
      </c>
      <c r="F104" s="42">
        <v>212</v>
      </c>
    </row>
    <row r="105" spans="1:6" x14ac:dyDescent="0.25">
      <c r="A105" s="41" t="s">
        <v>65</v>
      </c>
      <c r="B105" s="39" t="s">
        <v>102</v>
      </c>
      <c r="C105" s="44">
        <v>81576.899999999994</v>
      </c>
      <c r="D105" s="44">
        <v>28518.1</v>
      </c>
      <c r="E105" s="43">
        <f t="shared" si="5"/>
        <v>34.958548314535122</v>
      </c>
      <c r="F105" s="44">
        <v>81576.899999999994</v>
      </c>
    </row>
    <row r="106" spans="1:6" x14ac:dyDescent="0.25">
      <c r="A106" s="38" t="s">
        <v>177</v>
      </c>
      <c r="B106" s="39" t="s">
        <v>103</v>
      </c>
      <c r="C106" s="37">
        <f>C107+C108</f>
        <v>88727.7</v>
      </c>
      <c r="D106" s="37">
        <f>D107+D108</f>
        <v>33297.4</v>
      </c>
      <c r="E106" s="40">
        <f t="shared" si="5"/>
        <v>37.527626659994574</v>
      </c>
      <c r="F106" s="37">
        <f>F107+F108</f>
        <v>88727.7</v>
      </c>
    </row>
    <row r="107" spans="1:6" x14ac:dyDescent="0.25">
      <c r="A107" s="41" t="s">
        <v>66</v>
      </c>
      <c r="B107" s="39" t="s">
        <v>104</v>
      </c>
      <c r="C107" s="42">
        <v>61157.4</v>
      </c>
      <c r="D107" s="42">
        <v>24057.7</v>
      </c>
      <c r="E107" s="43">
        <f t="shared" si="5"/>
        <v>39.337349200587333</v>
      </c>
      <c r="F107" s="42">
        <v>61157.4</v>
      </c>
    </row>
    <row r="108" spans="1:6" x14ac:dyDescent="0.25">
      <c r="A108" s="41" t="s">
        <v>178</v>
      </c>
      <c r="B108" s="39" t="s">
        <v>105</v>
      </c>
      <c r="C108" s="42">
        <v>27570.3</v>
      </c>
      <c r="D108" s="42">
        <v>9239.7000000000007</v>
      </c>
      <c r="E108" s="43">
        <f t="shared" si="5"/>
        <v>33.51323707032568</v>
      </c>
      <c r="F108" s="42">
        <v>27570.3</v>
      </c>
    </row>
    <row r="109" spans="1:6" x14ac:dyDescent="0.25">
      <c r="A109" s="38" t="s">
        <v>67</v>
      </c>
      <c r="B109" s="39" t="s">
        <v>106</v>
      </c>
      <c r="C109" s="37">
        <f>C110+C111+C113+C112</f>
        <v>26195.5</v>
      </c>
      <c r="D109" s="37">
        <f>D110+D111+D113+D112</f>
        <v>11094.2</v>
      </c>
      <c r="E109" s="40">
        <f t="shared" si="5"/>
        <v>42.351548930159758</v>
      </c>
      <c r="F109" s="37">
        <f>F110+F111+F113+F112</f>
        <v>26195.5</v>
      </c>
    </row>
    <row r="110" spans="1:6" x14ac:dyDescent="0.25">
      <c r="A110" s="41" t="s">
        <v>68</v>
      </c>
      <c r="B110" s="39" t="s">
        <v>107</v>
      </c>
      <c r="C110" s="42">
        <v>8575.6</v>
      </c>
      <c r="D110" s="42">
        <v>4041.8</v>
      </c>
      <c r="E110" s="43">
        <f t="shared" si="5"/>
        <v>47.131396053920426</v>
      </c>
      <c r="F110" s="42">
        <v>8575.6</v>
      </c>
    </row>
    <row r="111" spans="1:6" x14ac:dyDescent="0.25">
      <c r="A111" s="41" t="s">
        <v>69</v>
      </c>
      <c r="B111" s="39" t="s">
        <v>108</v>
      </c>
      <c r="C111" s="42">
        <v>1487.5</v>
      </c>
      <c r="D111" s="44">
        <v>1224.2</v>
      </c>
      <c r="E111" s="43">
        <f t="shared" si="5"/>
        <v>82.299159663865552</v>
      </c>
      <c r="F111" s="42">
        <v>1487.5</v>
      </c>
    </row>
    <row r="112" spans="1:6" x14ac:dyDescent="0.25">
      <c r="A112" s="41" t="s">
        <v>70</v>
      </c>
      <c r="B112" s="39" t="s">
        <v>109</v>
      </c>
      <c r="C112" s="42">
        <v>13386.4</v>
      </c>
      <c r="D112" s="42">
        <v>4600</v>
      </c>
      <c r="E112" s="43">
        <f t="shared" si="5"/>
        <v>34.363234327377043</v>
      </c>
      <c r="F112" s="42">
        <v>13386.4</v>
      </c>
    </row>
    <row r="113" spans="1:6" x14ac:dyDescent="0.25">
      <c r="A113" s="41" t="s">
        <v>71</v>
      </c>
      <c r="B113" s="39" t="s">
        <v>110</v>
      </c>
      <c r="C113" s="42">
        <v>2746</v>
      </c>
      <c r="D113" s="42">
        <v>1228.2</v>
      </c>
      <c r="E113" s="43">
        <f t="shared" si="5"/>
        <v>44.726875455207576</v>
      </c>
      <c r="F113" s="42">
        <v>2746</v>
      </c>
    </row>
    <row r="114" spans="1:6" x14ac:dyDescent="0.25">
      <c r="A114" s="38" t="s">
        <v>72</v>
      </c>
      <c r="B114" s="39" t="s">
        <v>111</v>
      </c>
      <c r="C114" s="37">
        <f>C115+C116</f>
        <v>22613.1</v>
      </c>
      <c r="D114" s="37">
        <f>D115+D116</f>
        <v>8569</v>
      </c>
      <c r="E114" s="40">
        <f t="shared" si="5"/>
        <v>37.893964118143906</v>
      </c>
      <c r="F114" s="37">
        <f>F115+F116</f>
        <v>22613.1</v>
      </c>
    </row>
    <row r="115" spans="1:6" hidden="1" x14ac:dyDescent="0.25">
      <c r="A115" s="41" t="s">
        <v>73</v>
      </c>
      <c r="B115" s="39" t="s">
        <v>112</v>
      </c>
      <c r="C115" s="42"/>
      <c r="D115" s="42"/>
      <c r="E115" s="43" t="str">
        <f t="shared" si="5"/>
        <v xml:space="preserve"> </v>
      </c>
      <c r="F115" s="42"/>
    </row>
    <row r="116" spans="1:6" x14ac:dyDescent="0.25">
      <c r="A116" s="41" t="s">
        <v>235</v>
      </c>
      <c r="B116" s="39" t="s">
        <v>234</v>
      </c>
      <c r="C116" s="42">
        <v>22613.1</v>
      </c>
      <c r="D116" s="42">
        <v>8569</v>
      </c>
      <c r="E116" s="43"/>
      <c r="F116" s="42">
        <v>22613.1</v>
      </c>
    </row>
    <row r="117" spans="1:6" hidden="1" x14ac:dyDescent="0.25">
      <c r="A117" s="38" t="s">
        <v>74</v>
      </c>
      <c r="B117" s="39" t="s">
        <v>113</v>
      </c>
      <c r="C117" s="37">
        <f>C118</f>
        <v>0</v>
      </c>
      <c r="D117" s="37">
        <f>D118</f>
        <v>0</v>
      </c>
      <c r="E117" s="40" t="str">
        <f t="shared" si="5"/>
        <v xml:space="preserve"> </v>
      </c>
      <c r="F117" s="37">
        <f>F118</f>
        <v>0</v>
      </c>
    </row>
    <row r="118" spans="1:6" hidden="1" x14ac:dyDescent="0.25">
      <c r="A118" s="41" t="s">
        <v>75</v>
      </c>
      <c r="B118" s="39" t="s">
        <v>114</v>
      </c>
      <c r="C118" s="42">
        <v>0</v>
      </c>
      <c r="D118" s="42">
        <v>0</v>
      </c>
      <c r="E118" s="43" t="str">
        <f t="shared" si="5"/>
        <v xml:space="preserve"> </v>
      </c>
      <c r="F118" s="42">
        <v>0</v>
      </c>
    </row>
    <row r="119" spans="1:6" x14ac:dyDescent="0.25">
      <c r="A119" s="38" t="s">
        <v>172</v>
      </c>
      <c r="B119" s="39" t="s">
        <v>115</v>
      </c>
      <c r="C119" s="37">
        <f>C120+C121</f>
        <v>252394.30000000002</v>
      </c>
      <c r="D119" s="37">
        <f>D120+D121</f>
        <v>108907.5</v>
      </c>
      <c r="E119" s="40">
        <f t="shared" si="5"/>
        <v>43.149746250212459</v>
      </c>
      <c r="F119" s="37">
        <f>F120+F121</f>
        <v>252394.30000000002</v>
      </c>
    </row>
    <row r="120" spans="1:6" x14ac:dyDescent="0.25">
      <c r="A120" s="41" t="s">
        <v>173</v>
      </c>
      <c r="B120" s="39" t="s">
        <v>116</v>
      </c>
      <c r="C120" s="42">
        <v>239811.1</v>
      </c>
      <c r="D120" s="42">
        <v>102337.9</v>
      </c>
      <c r="E120" s="43">
        <f t="shared" si="5"/>
        <v>42.674379959893429</v>
      </c>
      <c r="F120" s="42">
        <v>239811.1</v>
      </c>
    </row>
    <row r="121" spans="1:6" x14ac:dyDescent="0.25">
      <c r="A121" s="41" t="s">
        <v>76</v>
      </c>
      <c r="B121" s="39" t="s">
        <v>117</v>
      </c>
      <c r="C121" s="42">
        <v>12583.2</v>
      </c>
      <c r="D121" s="42">
        <v>6569.6</v>
      </c>
      <c r="E121" s="43">
        <f t="shared" si="5"/>
        <v>52.20929493292644</v>
      </c>
      <c r="F121" s="42">
        <v>12583.2</v>
      </c>
    </row>
    <row r="122" spans="1:6" x14ac:dyDescent="0.25">
      <c r="A122" s="36" t="s">
        <v>77</v>
      </c>
      <c r="B122" s="45" t="s">
        <v>118</v>
      </c>
      <c r="C122" s="37">
        <f>C76+C85+C88+C93+C99+C106+C109+C114+C119+C117+C97</f>
        <v>1856610.9000000001</v>
      </c>
      <c r="D122" s="37">
        <f>D76+D85+D88+D93+D99+D106+D109+D114+D119+D117+D97</f>
        <v>783090.29999999993</v>
      </c>
      <c r="E122" s="40">
        <f t="shared" si="5"/>
        <v>42.178482308813322</v>
      </c>
      <c r="F122" s="37">
        <f>F76+F85+F88+F93+F99+F106+F109+F114+F119+F117+F97</f>
        <v>1856610.9000000001</v>
      </c>
    </row>
    <row r="123" spans="1:6" x14ac:dyDescent="0.3">
      <c r="A123" s="46" t="s">
        <v>78</v>
      </c>
      <c r="B123" s="47"/>
      <c r="C123" s="48">
        <f>C74-C122</f>
        <v>-21023.000000000233</v>
      </c>
      <c r="D123" s="48">
        <f>D74-D122</f>
        <v>17130.600000000093</v>
      </c>
      <c r="E123" s="40"/>
      <c r="F123" s="48">
        <f>F74-F122</f>
        <v>15260.59999999986</v>
      </c>
    </row>
    <row r="126" spans="1:6" x14ac:dyDescent="0.3">
      <c r="A126" s="34" t="s">
        <v>237</v>
      </c>
      <c r="C126" s="53" t="s">
        <v>238</v>
      </c>
      <c r="F126" s="53"/>
    </row>
    <row r="127" spans="1:6" ht="5.25" hidden="1" customHeight="1" x14ac:dyDescent="0.3"/>
    <row r="128" spans="1:6" hidden="1" x14ac:dyDescent="0.3"/>
    <row r="129" spans="3:6" x14ac:dyDescent="0.3">
      <c r="C129" s="6">
        <f>C74-C122</f>
        <v>-21023.000000000233</v>
      </c>
      <c r="D129" s="6">
        <f>D74-D122</f>
        <v>17130.600000000093</v>
      </c>
      <c r="F129" s="6">
        <f>F74-F122</f>
        <v>15260.59999999986</v>
      </c>
    </row>
  </sheetData>
  <mergeCells count="2">
    <mergeCell ref="A1:E1"/>
    <mergeCell ref="A75:E75"/>
  </mergeCells>
  <pageMargins left="0.39370078740157483" right="0.19685039370078741" top="0.59055118110236227" bottom="0.39370078740157483" header="0.19685039370078741" footer="0.19685039370078741"/>
  <pageSetup paperSize="9" scale="48" fitToHeight="0" orientation="landscape" r:id="rId1"/>
  <headerFooter alignWithMargins="0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2024-06-11T05:34:36Z</cp:lastPrinted>
  <dcterms:created xsi:type="dcterms:W3CDTF">2018-02-13T00:40:04Z</dcterms:created>
  <dcterms:modified xsi:type="dcterms:W3CDTF">2024-07-16T00:03:48Z</dcterms:modified>
</cp:coreProperties>
</file>